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twonlineuk-my.sharepoint.com/personal/aj_vickersmith_towerswatson_com/Documents/Documents/CP2/Exam writing/2022/122 - Paper 2 (Spare - Hayley)/"/>
    </mc:Choice>
  </mc:AlternateContent>
  <xr:revisionPtr revIDLastSave="10" documentId="13_ncr:1_{2EE74300-64AA-4820-ABCC-ECDF42C2D5A6}" xr6:coauthVersionLast="46" xr6:coauthVersionMax="46" xr10:uidLastSave="{2174B099-3DCD-4BCA-B5A9-19238217DB40}"/>
  <bookViews>
    <workbookView xWindow="-110" yWindow="-110" windowWidth="19420" windowHeight="10420" xr2:uid="{00000000-000D-0000-FFFF-FFFF00000000}"/>
  </bookViews>
  <sheets>
    <sheet name="Data" sheetId="3" r:id="rId1"/>
    <sheet name="Data checks" sheetId="20" r:id="rId2"/>
    <sheet name="Parameters" sheetId="4" r:id="rId3"/>
    <sheet name="GDP simulation" sheetId="12" r:id="rId4"/>
    <sheet name="Budget pizza per day" sheetId="14" r:id="rId5"/>
    <sheet name="Luxury pizza per day" sheetId="13" r:id="rId6"/>
    <sheet name="Budget Profit " sheetId="5" r:id="rId7"/>
    <sheet name="Chart1" sheetId="22" state="hidden" r:id="rId8"/>
    <sheet name="Luxury Profit" sheetId="6" r:id="rId9"/>
  </sheets>
  <definedNames>
    <definedName name="_xlnm._FilterDatabase" localSheetId="6" hidden="1">'Budget Profit '!$AW$8:$AW$108</definedName>
    <definedName name="Data">Data!$B$2:$L$101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0" i="12" l="1"/>
  <c r="AD10" i="12" s="1"/>
  <c r="AE10" i="12" s="1"/>
  <c r="AF10" i="12" s="1"/>
  <c r="AG10" i="12" s="1"/>
  <c r="AH10" i="12" s="1"/>
  <c r="AI10" i="12" s="1"/>
  <c r="AJ10" i="12" s="1"/>
  <c r="AK10" i="12" s="1"/>
  <c r="AL10" i="12" s="1"/>
  <c r="AM10" i="12" s="1"/>
  <c r="P10" i="12"/>
  <c r="Q10" i="12" s="1"/>
  <c r="R10" i="12" s="1"/>
  <c r="S10" i="12" s="1"/>
  <c r="T10" i="12" s="1"/>
  <c r="U10" i="12" s="1"/>
  <c r="V10" i="12" s="1"/>
  <c r="W10" i="12" s="1"/>
  <c r="X10" i="12" s="1"/>
  <c r="Y10" i="12" s="1"/>
  <c r="Z10" i="12" s="1"/>
  <c r="C10" i="12"/>
  <c r="D10" i="12" s="1"/>
  <c r="E10" i="12" s="1"/>
  <c r="F10" i="12" s="1"/>
  <c r="G10" i="12" s="1"/>
  <c r="H10" i="12" s="1"/>
  <c r="I10" i="12" s="1"/>
  <c r="J10" i="12" s="1"/>
  <c r="K10" i="12" s="1"/>
  <c r="L10" i="12" s="1"/>
  <c r="M10" i="12" s="1"/>
  <c r="AK8" i="6"/>
  <c r="AL8" i="6" s="1"/>
  <c r="AM8" i="6" s="1"/>
  <c r="AN8" i="6" s="1"/>
  <c r="AO8" i="6" s="1"/>
  <c r="AP8" i="6" s="1"/>
  <c r="AQ8" i="6" s="1"/>
  <c r="AR8" i="6" s="1"/>
  <c r="AS8" i="6" s="1"/>
  <c r="AT8" i="6" s="1"/>
  <c r="Y8" i="6"/>
  <c r="Z8" i="6" s="1"/>
  <c r="AA8" i="6" s="1"/>
  <c r="AB8" i="6" s="1"/>
  <c r="AC8" i="6" s="1"/>
  <c r="AD8" i="6" s="1"/>
  <c r="AE8" i="6" s="1"/>
  <c r="AF8" i="6" s="1"/>
  <c r="AG8" i="6" s="1"/>
  <c r="AH8" i="6" s="1"/>
  <c r="N8" i="6"/>
  <c r="O8" i="6" s="1"/>
  <c r="P8" i="6" s="1"/>
  <c r="Q8" i="6" s="1"/>
  <c r="R8" i="6" s="1"/>
  <c r="S8" i="6" s="1"/>
  <c r="T8" i="6" s="1"/>
  <c r="U8" i="6" s="1"/>
  <c r="V8" i="6" s="1"/>
  <c r="W8" i="6" s="1"/>
  <c r="C8" i="6"/>
  <c r="D8" i="6" s="1"/>
  <c r="E8" i="6" s="1"/>
  <c r="F8" i="6" s="1"/>
  <c r="G8" i="6" s="1"/>
  <c r="H8" i="6" s="1"/>
  <c r="I8" i="6" s="1"/>
  <c r="J8" i="6" s="1"/>
  <c r="K8" i="6" s="1"/>
  <c r="L8" i="6" s="1"/>
  <c r="AK8" i="5"/>
  <c r="AL8" i="5" s="1"/>
  <c r="AM8" i="5" s="1"/>
  <c r="AN8" i="5" s="1"/>
  <c r="AO8" i="5" s="1"/>
  <c r="AP8" i="5" s="1"/>
  <c r="AQ8" i="5" s="1"/>
  <c r="AR8" i="5" s="1"/>
  <c r="AS8" i="5" s="1"/>
  <c r="AT8" i="5" s="1"/>
  <c r="Y8" i="5"/>
  <c r="N8" i="5"/>
  <c r="O8" i="5" s="1"/>
  <c r="P8" i="5" s="1"/>
  <c r="Q8" i="5" s="1"/>
  <c r="R8" i="5" s="1"/>
  <c r="S8" i="5" s="1"/>
  <c r="T8" i="5" s="1"/>
  <c r="U8" i="5" s="1"/>
  <c r="V8" i="5" s="1"/>
  <c r="W8" i="5" s="1"/>
  <c r="C8" i="5"/>
  <c r="D8" i="5" s="1"/>
  <c r="E8" i="5" s="1"/>
  <c r="F8" i="5" s="1"/>
  <c r="G8" i="5" s="1"/>
  <c r="H8" i="5" s="1"/>
  <c r="I8" i="5" s="1"/>
  <c r="J8" i="5" s="1"/>
  <c r="K8" i="5" s="1"/>
  <c r="L8" i="5" s="1"/>
  <c r="B4" i="13"/>
  <c r="C4" i="13" s="1"/>
  <c r="D4" i="13" s="1"/>
  <c r="E4" i="13" s="1"/>
  <c r="F4" i="13" s="1"/>
  <c r="G4" i="13" s="1"/>
  <c r="H4" i="13" s="1"/>
  <c r="I4" i="13" s="1"/>
  <c r="J4" i="13" s="1"/>
  <c r="K4" i="13" s="1"/>
  <c r="B4" i="14"/>
  <c r="C4" i="14" s="1"/>
  <c r="D4" i="14" s="1"/>
  <c r="E4" i="14" s="1"/>
  <c r="F4" i="14" s="1"/>
  <c r="G4" i="14" s="1"/>
  <c r="H4" i="14" s="1"/>
  <c r="I4" i="14" s="1"/>
  <c r="J4" i="14" s="1"/>
  <c r="K4" i="14" s="1"/>
  <c r="AP10" i="12"/>
  <c r="AQ10" i="12" s="1"/>
  <c r="AR10" i="12" s="1"/>
  <c r="AS10" i="12" s="1"/>
  <c r="AT10" i="12" s="1"/>
  <c r="AU10" i="12" s="1"/>
  <c r="AV10" i="12" s="1"/>
  <c r="AW10" i="12" s="1"/>
  <c r="AX10" i="12" s="1"/>
  <c r="AY10" i="12" s="1"/>
  <c r="Z8" i="5"/>
  <c r="AA8" i="5" s="1"/>
  <c r="AB8" i="5" s="1"/>
  <c r="AC8" i="5" s="1"/>
  <c r="AD8" i="5" s="1"/>
  <c r="AE8" i="5" s="1"/>
  <c r="AF8" i="5" s="1"/>
  <c r="AG8" i="5" s="1"/>
  <c r="AH8" i="5" s="1"/>
  <c r="AJ10" i="6" l="1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76" i="6"/>
  <c r="AJ77" i="6"/>
  <c r="AJ78" i="6"/>
  <c r="AJ79" i="6"/>
  <c r="AJ80" i="6"/>
  <c r="AJ81" i="6"/>
  <c r="AJ82" i="6"/>
  <c r="AJ83" i="6"/>
  <c r="AJ84" i="6"/>
  <c r="AJ85" i="6"/>
  <c r="AJ86" i="6"/>
  <c r="AJ87" i="6"/>
  <c r="AJ88" i="6"/>
  <c r="AJ89" i="6"/>
  <c r="AJ90" i="6"/>
  <c r="AJ91" i="6"/>
  <c r="AJ92" i="6"/>
  <c r="AJ93" i="6"/>
  <c r="AJ94" i="6"/>
  <c r="AJ95" i="6"/>
  <c r="AJ96" i="6"/>
  <c r="AJ97" i="6"/>
  <c r="AJ98" i="6"/>
  <c r="AJ99" i="6"/>
  <c r="AJ100" i="6"/>
  <c r="AJ101" i="6"/>
  <c r="AJ102" i="6"/>
  <c r="AJ103" i="6"/>
  <c r="AJ104" i="6"/>
  <c r="AJ105" i="6"/>
  <c r="AJ106" i="6"/>
  <c r="AJ107" i="6"/>
  <c r="AJ108" i="6"/>
  <c r="AJ9" i="6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AJ104" i="5"/>
  <c r="AJ105" i="5"/>
  <c r="AJ106" i="5"/>
  <c r="AJ107" i="5"/>
  <c r="AJ108" i="5"/>
  <c r="AJ9" i="5"/>
  <c r="AV108" i="6"/>
  <c r="AV107" i="6"/>
  <c r="AV106" i="6"/>
  <c r="AV105" i="6"/>
  <c r="AV104" i="6"/>
  <c r="AV103" i="6"/>
  <c r="AV102" i="6"/>
  <c r="AV101" i="6"/>
  <c r="AV100" i="6"/>
  <c r="AV99" i="6"/>
  <c r="AV98" i="6"/>
  <c r="AV97" i="6"/>
  <c r="AV96" i="6"/>
  <c r="AV95" i="6"/>
  <c r="AV94" i="6"/>
  <c r="AV93" i="6"/>
  <c r="AV92" i="6"/>
  <c r="AV91" i="6"/>
  <c r="AV90" i="6"/>
  <c r="AV89" i="6"/>
  <c r="AV88" i="6"/>
  <c r="AV87" i="6"/>
  <c r="AV86" i="6"/>
  <c r="AV85" i="6"/>
  <c r="AV84" i="6"/>
  <c r="AV83" i="6"/>
  <c r="AV82" i="6"/>
  <c r="AV81" i="6"/>
  <c r="AV80" i="6"/>
  <c r="AV79" i="6"/>
  <c r="AV78" i="6"/>
  <c r="AV77" i="6"/>
  <c r="AV76" i="6"/>
  <c r="AV75" i="6"/>
  <c r="AV74" i="6"/>
  <c r="AV73" i="6"/>
  <c r="AV72" i="6"/>
  <c r="AV71" i="6"/>
  <c r="AV70" i="6"/>
  <c r="AV69" i="6"/>
  <c r="AV68" i="6"/>
  <c r="AV67" i="6"/>
  <c r="AV66" i="6"/>
  <c r="AV65" i="6"/>
  <c r="AV64" i="6"/>
  <c r="AV63" i="6"/>
  <c r="AV62" i="6"/>
  <c r="AV61" i="6"/>
  <c r="AV60" i="6"/>
  <c r="AV59" i="6"/>
  <c r="AV58" i="6"/>
  <c r="AV57" i="6"/>
  <c r="AV56" i="6"/>
  <c r="AV55" i="6"/>
  <c r="AV54" i="6"/>
  <c r="AV53" i="6"/>
  <c r="AV52" i="6"/>
  <c r="AV51" i="6"/>
  <c r="AV50" i="6"/>
  <c r="AV49" i="6"/>
  <c r="AV48" i="6"/>
  <c r="AV47" i="6"/>
  <c r="AV46" i="6"/>
  <c r="AV45" i="6"/>
  <c r="AV44" i="6"/>
  <c r="AV43" i="6"/>
  <c r="AV42" i="6"/>
  <c r="AV41" i="6"/>
  <c r="AV40" i="6"/>
  <c r="AV39" i="6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4" i="6"/>
  <c r="AV23" i="6"/>
  <c r="AV22" i="6"/>
  <c r="AV21" i="6"/>
  <c r="AV20" i="6"/>
  <c r="AV19" i="6"/>
  <c r="AV18" i="6"/>
  <c r="AV17" i="6"/>
  <c r="AV16" i="6"/>
  <c r="AV15" i="6"/>
  <c r="AV14" i="6"/>
  <c r="AV13" i="6"/>
  <c r="AV12" i="6"/>
  <c r="AV11" i="6"/>
  <c r="AV10" i="6"/>
  <c r="AV9" i="6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50" i="5"/>
  <c r="AV51" i="5"/>
  <c r="AV52" i="5"/>
  <c r="AV53" i="5"/>
  <c r="AV54" i="5"/>
  <c r="AV55" i="5"/>
  <c r="AV56" i="5"/>
  <c r="AV57" i="5"/>
  <c r="AV58" i="5"/>
  <c r="AV59" i="5"/>
  <c r="AV60" i="5"/>
  <c r="AV61" i="5"/>
  <c r="AV62" i="5"/>
  <c r="AV63" i="5"/>
  <c r="AV64" i="5"/>
  <c r="AV65" i="5"/>
  <c r="AV66" i="5"/>
  <c r="AV67" i="5"/>
  <c r="AV68" i="5"/>
  <c r="AV69" i="5"/>
  <c r="AV70" i="5"/>
  <c r="AV71" i="5"/>
  <c r="AV72" i="5"/>
  <c r="AV73" i="5"/>
  <c r="AV74" i="5"/>
  <c r="AV75" i="5"/>
  <c r="AV76" i="5"/>
  <c r="AV77" i="5"/>
  <c r="AV78" i="5"/>
  <c r="AV79" i="5"/>
  <c r="AV80" i="5"/>
  <c r="AV81" i="5"/>
  <c r="AV82" i="5"/>
  <c r="AV83" i="5"/>
  <c r="AV84" i="5"/>
  <c r="AV85" i="5"/>
  <c r="AV86" i="5"/>
  <c r="AV87" i="5"/>
  <c r="AV88" i="5"/>
  <c r="AV89" i="5"/>
  <c r="AV90" i="5"/>
  <c r="AV91" i="5"/>
  <c r="AV92" i="5"/>
  <c r="AV93" i="5"/>
  <c r="AV94" i="5"/>
  <c r="AV95" i="5"/>
  <c r="AV96" i="5"/>
  <c r="AV97" i="5"/>
  <c r="AV98" i="5"/>
  <c r="AV99" i="5"/>
  <c r="AV100" i="5"/>
  <c r="AV101" i="5"/>
  <c r="AV102" i="5"/>
  <c r="AV103" i="5"/>
  <c r="AV104" i="5"/>
  <c r="AV105" i="5"/>
  <c r="AV106" i="5"/>
  <c r="AV107" i="5"/>
  <c r="AV108" i="5"/>
  <c r="AV9" i="5"/>
  <c r="M110" i="12" l="1"/>
  <c r="L110" i="12"/>
  <c r="K110" i="12"/>
  <c r="J110" i="12"/>
  <c r="I110" i="12"/>
  <c r="H110" i="12"/>
  <c r="G110" i="12"/>
  <c r="F110" i="12"/>
  <c r="E110" i="12"/>
  <c r="D110" i="12"/>
  <c r="C110" i="12"/>
  <c r="M109" i="12"/>
  <c r="L109" i="12"/>
  <c r="K109" i="12"/>
  <c r="J109" i="12"/>
  <c r="I109" i="12"/>
  <c r="H109" i="12"/>
  <c r="G109" i="12"/>
  <c r="F109" i="12"/>
  <c r="E109" i="12"/>
  <c r="D109" i="12"/>
  <c r="C109" i="12"/>
  <c r="M108" i="12"/>
  <c r="L108" i="12"/>
  <c r="K108" i="12"/>
  <c r="J108" i="12"/>
  <c r="I108" i="12"/>
  <c r="H108" i="12"/>
  <c r="G108" i="12"/>
  <c r="F108" i="12"/>
  <c r="E108" i="12"/>
  <c r="D108" i="12"/>
  <c r="C108" i="12"/>
  <c r="M107" i="12"/>
  <c r="L107" i="12"/>
  <c r="K107" i="12"/>
  <c r="J107" i="12"/>
  <c r="I107" i="12"/>
  <c r="H107" i="12"/>
  <c r="G107" i="12"/>
  <c r="F107" i="12"/>
  <c r="E107" i="12"/>
  <c r="D107" i="12"/>
  <c r="C107" i="12"/>
  <c r="M106" i="12"/>
  <c r="L106" i="12"/>
  <c r="K106" i="12"/>
  <c r="J106" i="12"/>
  <c r="I106" i="12"/>
  <c r="H106" i="12"/>
  <c r="G106" i="12"/>
  <c r="F106" i="12"/>
  <c r="E106" i="12"/>
  <c r="D106" i="12"/>
  <c r="C106" i="12"/>
  <c r="M105" i="12"/>
  <c r="L105" i="12"/>
  <c r="K105" i="12"/>
  <c r="J105" i="12"/>
  <c r="I105" i="12"/>
  <c r="H105" i="12"/>
  <c r="G105" i="12"/>
  <c r="F105" i="12"/>
  <c r="E105" i="12"/>
  <c r="D105" i="12"/>
  <c r="C105" i="12"/>
  <c r="M104" i="12"/>
  <c r="L104" i="12"/>
  <c r="K104" i="12"/>
  <c r="J104" i="12"/>
  <c r="I104" i="12"/>
  <c r="H104" i="12"/>
  <c r="G104" i="12"/>
  <c r="F104" i="12"/>
  <c r="E104" i="12"/>
  <c r="D104" i="12"/>
  <c r="C104" i="12"/>
  <c r="M103" i="12"/>
  <c r="L103" i="12"/>
  <c r="K103" i="12"/>
  <c r="J103" i="12"/>
  <c r="I103" i="12"/>
  <c r="H103" i="12"/>
  <c r="G103" i="12"/>
  <c r="F103" i="12"/>
  <c r="E103" i="12"/>
  <c r="D103" i="12"/>
  <c r="C103" i="12"/>
  <c r="M102" i="12"/>
  <c r="L102" i="12"/>
  <c r="K102" i="12"/>
  <c r="J102" i="12"/>
  <c r="I102" i="12"/>
  <c r="H102" i="12"/>
  <c r="G102" i="12"/>
  <c r="F102" i="12"/>
  <c r="E102" i="12"/>
  <c r="D102" i="12"/>
  <c r="C102" i="12"/>
  <c r="M101" i="12"/>
  <c r="L101" i="12"/>
  <c r="K101" i="12"/>
  <c r="J101" i="12"/>
  <c r="I101" i="12"/>
  <c r="H101" i="12"/>
  <c r="G101" i="12"/>
  <c r="F101" i="12"/>
  <c r="E101" i="12"/>
  <c r="D101" i="12"/>
  <c r="C101" i="12"/>
  <c r="M100" i="12"/>
  <c r="L100" i="12"/>
  <c r="K100" i="12"/>
  <c r="J100" i="12"/>
  <c r="I100" i="12"/>
  <c r="H100" i="12"/>
  <c r="G100" i="12"/>
  <c r="F100" i="12"/>
  <c r="E100" i="12"/>
  <c r="D100" i="12"/>
  <c r="C100" i="12"/>
  <c r="M99" i="12"/>
  <c r="L99" i="12"/>
  <c r="K99" i="12"/>
  <c r="J99" i="12"/>
  <c r="I99" i="12"/>
  <c r="H99" i="12"/>
  <c r="G99" i="12"/>
  <c r="F99" i="12"/>
  <c r="E99" i="12"/>
  <c r="D99" i="12"/>
  <c r="C99" i="12"/>
  <c r="M98" i="12"/>
  <c r="L98" i="12"/>
  <c r="K98" i="12"/>
  <c r="J98" i="12"/>
  <c r="I98" i="12"/>
  <c r="H98" i="12"/>
  <c r="G98" i="12"/>
  <c r="F98" i="12"/>
  <c r="E98" i="12"/>
  <c r="D98" i="12"/>
  <c r="C98" i="12"/>
  <c r="M97" i="12"/>
  <c r="L97" i="12"/>
  <c r="K97" i="12"/>
  <c r="J97" i="12"/>
  <c r="I97" i="12"/>
  <c r="H97" i="12"/>
  <c r="G97" i="12"/>
  <c r="F97" i="12"/>
  <c r="E97" i="12"/>
  <c r="D97" i="12"/>
  <c r="C97" i="12"/>
  <c r="M96" i="12"/>
  <c r="L96" i="12"/>
  <c r="K96" i="12"/>
  <c r="J96" i="12"/>
  <c r="I96" i="12"/>
  <c r="H96" i="12"/>
  <c r="G96" i="12"/>
  <c r="F96" i="12"/>
  <c r="E96" i="12"/>
  <c r="D96" i="12"/>
  <c r="C96" i="12"/>
  <c r="M95" i="12"/>
  <c r="L95" i="12"/>
  <c r="K95" i="12"/>
  <c r="J95" i="12"/>
  <c r="I95" i="12"/>
  <c r="H95" i="12"/>
  <c r="G95" i="12"/>
  <c r="F95" i="12"/>
  <c r="E95" i="12"/>
  <c r="D95" i="12"/>
  <c r="C95" i="12"/>
  <c r="M94" i="12"/>
  <c r="L94" i="12"/>
  <c r="K94" i="12"/>
  <c r="J94" i="12"/>
  <c r="I94" i="12"/>
  <c r="H94" i="12"/>
  <c r="G94" i="12"/>
  <c r="F94" i="12"/>
  <c r="E94" i="12"/>
  <c r="D94" i="12"/>
  <c r="C94" i="12"/>
  <c r="M93" i="12"/>
  <c r="L93" i="12"/>
  <c r="K93" i="12"/>
  <c r="J93" i="12"/>
  <c r="I93" i="12"/>
  <c r="H93" i="12"/>
  <c r="G93" i="12"/>
  <c r="F93" i="12"/>
  <c r="E93" i="12"/>
  <c r="D93" i="12"/>
  <c r="C93" i="12"/>
  <c r="M92" i="12"/>
  <c r="L92" i="12"/>
  <c r="K92" i="12"/>
  <c r="J92" i="12"/>
  <c r="I92" i="12"/>
  <c r="H92" i="12"/>
  <c r="G92" i="12"/>
  <c r="F92" i="12"/>
  <c r="E92" i="12"/>
  <c r="D92" i="12"/>
  <c r="C92" i="12"/>
  <c r="M91" i="12"/>
  <c r="L91" i="12"/>
  <c r="K91" i="12"/>
  <c r="J91" i="12"/>
  <c r="I91" i="12"/>
  <c r="H91" i="12"/>
  <c r="G91" i="12"/>
  <c r="F91" i="12"/>
  <c r="E91" i="12"/>
  <c r="D91" i="12"/>
  <c r="C91" i="12"/>
  <c r="M90" i="12"/>
  <c r="L90" i="12"/>
  <c r="K90" i="12"/>
  <c r="J90" i="12"/>
  <c r="I90" i="12"/>
  <c r="H90" i="12"/>
  <c r="G90" i="12"/>
  <c r="F90" i="12"/>
  <c r="E90" i="12"/>
  <c r="D90" i="12"/>
  <c r="C90" i="12"/>
  <c r="M89" i="12"/>
  <c r="L89" i="12"/>
  <c r="K89" i="12"/>
  <c r="J89" i="12"/>
  <c r="I89" i="12"/>
  <c r="H89" i="12"/>
  <c r="G89" i="12"/>
  <c r="F89" i="12"/>
  <c r="E89" i="12"/>
  <c r="D89" i="12"/>
  <c r="C89" i="12"/>
  <c r="M88" i="12"/>
  <c r="L88" i="12"/>
  <c r="K88" i="12"/>
  <c r="J88" i="12"/>
  <c r="I88" i="12"/>
  <c r="H88" i="12"/>
  <c r="G88" i="12"/>
  <c r="F88" i="12"/>
  <c r="E88" i="12"/>
  <c r="D88" i="12"/>
  <c r="C88" i="12"/>
  <c r="M87" i="12"/>
  <c r="L87" i="12"/>
  <c r="K87" i="12"/>
  <c r="J87" i="12"/>
  <c r="I87" i="12"/>
  <c r="H87" i="12"/>
  <c r="G87" i="12"/>
  <c r="F87" i="12"/>
  <c r="E87" i="12"/>
  <c r="D87" i="12"/>
  <c r="C87" i="12"/>
  <c r="M86" i="12"/>
  <c r="L86" i="12"/>
  <c r="K86" i="12"/>
  <c r="J86" i="12"/>
  <c r="I86" i="12"/>
  <c r="H86" i="12"/>
  <c r="G86" i="12"/>
  <c r="F86" i="12"/>
  <c r="E86" i="12"/>
  <c r="D86" i="12"/>
  <c r="C86" i="12"/>
  <c r="M85" i="12"/>
  <c r="L85" i="12"/>
  <c r="K85" i="12"/>
  <c r="J85" i="12"/>
  <c r="I85" i="12"/>
  <c r="H85" i="12"/>
  <c r="G85" i="12"/>
  <c r="F85" i="12"/>
  <c r="E85" i="12"/>
  <c r="D85" i="12"/>
  <c r="C85" i="12"/>
  <c r="M84" i="12"/>
  <c r="L84" i="12"/>
  <c r="K84" i="12"/>
  <c r="J84" i="12"/>
  <c r="I84" i="12"/>
  <c r="H84" i="12"/>
  <c r="G84" i="12"/>
  <c r="F84" i="12"/>
  <c r="E84" i="12"/>
  <c r="D84" i="12"/>
  <c r="C84" i="12"/>
  <c r="M83" i="12"/>
  <c r="L83" i="12"/>
  <c r="K83" i="12"/>
  <c r="J83" i="12"/>
  <c r="I83" i="12"/>
  <c r="H83" i="12"/>
  <c r="G83" i="12"/>
  <c r="F83" i="12"/>
  <c r="E83" i="12"/>
  <c r="D83" i="12"/>
  <c r="C83" i="12"/>
  <c r="M82" i="12"/>
  <c r="L82" i="12"/>
  <c r="K82" i="12"/>
  <c r="J82" i="12"/>
  <c r="I82" i="12"/>
  <c r="H82" i="12"/>
  <c r="G82" i="12"/>
  <c r="F82" i="12"/>
  <c r="E82" i="12"/>
  <c r="D82" i="12"/>
  <c r="C82" i="12"/>
  <c r="M81" i="12"/>
  <c r="L81" i="12"/>
  <c r="K81" i="12"/>
  <c r="J81" i="12"/>
  <c r="I81" i="12"/>
  <c r="H81" i="12"/>
  <c r="G81" i="12"/>
  <c r="F81" i="12"/>
  <c r="E81" i="12"/>
  <c r="D81" i="12"/>
  <c r="C81" i="12"/>
  <c r="M80" i="12"/>
  <c r="L80" i="12"/>
  <c r="K80" i="12"/>
  <c r="J80" i="12"/>
  <c r="I80" i="12"/>
  <c r="H80" i="12"/>
  <c r="G80" i="12"/>
  <c r="F80" i="12"/>
  <c r="E80" i="12"/>
  <c r="D80" i="12"/>
  <c r="C80" i="12"/>
  <c r="M79" i="12"/>
  <c r="L79" i="12"/>
  <c r="K79" i="12"/>
  <c r="J79" i="12"/>
  <c r="I79" i="12"/>
  <c r="H79" i="12"/>
  <c r="G79" i="12"/>
  <c r="F79" i="12"/>
  <c r="E79" i="12"/>
  <c r="D79" i="12"/>
  <c r="C79" i="12"/>
  <c r="M78" i="12"/>
  <c r="L78" i="12"/>
  <c r="K78" i="12"/>
  <c r="J78" i="12"/>
  <c r="I78" i="12"/>
  <c r="H78" i="12"/>
  <c r="G78" i="12"/>
  <c r="F78" i="12"/>
  <c r="E78" i="12"/>
  <c r="D78" i="12"/>
  <c r="C78" i="12"/>
  <c r="M77" i="12"/>
  <c r="L77" i="12"/>
  <c r="K77" i="12"/>
  <c r="J77" i="12"/>
  <c r="I77" i="12"/>
  <c r="H77" i="12"/>
  <c r="G77" i="12"/>
  <c r="F77" i="12"/>
  <c r="E77" i="12"/>
  <c r="D77" i="12"/>
  <c r="C77" i="12"/>
  <c r="M76" i="12"/>
  <c r="L76" i="12"/>
  <c r="K76" i="12"/>
  <c r="J76" i="12"/>
  <c r="I76" i="12"/>
  <c r="H76" i="12"/>
  <c r="G76" i="12"/>
  <c r="F76" i="12"/>
  <c r="E76" i="12"/>
  <c r="D76" i="12"/>
  <c r="C76" i="12"/>
  <c r="M75" i="12"/>
  <c r="L75" i="12"/>
  <c r="K75" i="12"/>
  <c r="J75" i="12"/>
  <c r="I75" i="12"/>
  <c r="H75" i="12"/>
  <c r="G75" i="12"/>
  <c r="F75" i="12"/>
  <c r="E75" i="12"/>
  <c r="D75" i="12"/>
  <c r="C75" i="12"/>
  <c r="M74" i="12"/>
  <c r="L74" i="12"/>
  <c r="K74" i="12"/>
  <c r="J74" i="12"/>
  <c r="I74" i="12"/>
  <c r="H74" i="12"/>
  <c r="G74" i="12"/>
  <c r="F74" i="12"/>
  <c r="E74" i="12"/>
  <c r="D74" i="12"/>
  <c r="C74" i="12"/>
  <c r="M73" i="12"/>
  <c r="L73" i="12"/>
  <c r="K73" i="12"/>
  <c r="J73" i="12"/>
  <c r="I73" i="12"/>
  <c r="H73" i="12"/>
  <c r="G73" i="12"/>
  <c r="F73" i="12"/>
  <c r="E73" i="12"/>
  <c r="D73" i="12"/>
  <c r="C73" i="12"/>
  <c r="M72" i="12"/>
  <c r="L72" i="12"/>
  <c r="K72" i="12"/>
  <c r="J72" i="12"/>
  <c r="I72" i="12"/>
  <c r="H72" i="12"/>
  <c r="G72" i="12"/>
  <c r="F72" i="12"/>
  <c r="E72" i="12"/>
  <c r="D72" i="12"/>
  <c r="C72" i="12"/>
  <c r="M71" i="12"/>
  <c r="L71" i="12"/>
  <c r="K71" i="12"/>
  <c r="J71" i="12"/>
  <c r="I71" i="12"/>
  <c r="H71" i="12"/>
  <c r="G71" i="12"/>
  <c r="F71" i="12"/>
  <c r="E71" i="12"/>
  <c r="D71" i="12"/>
  <c r="C71" i="12"/>
  <c r="M70" i="12"/>
  <c r="L70" i="12"/>
  <c r="K70" i="12"/>
  <c r="J70" i="12"/>
  <c r="I70" i="12"/>
  <c r="H70" i="12"/>
  <c r="G70" i="12"/>
  <c r="F70" i="12"/>
  <c r="E70" i="12"/>
  <c r="D70" i="12"/>
  <c r="C70" i="12"/>
  <c r="M69" i="12"/>
  <c r="L69" i="12"/>
  <c r="K69" i="12"/>
  <c r="J69" i="12"/>
  <c r="I69" i="12"/>
  <c r="H69" i="12"/>
  <c r="G69" i="12"/>
  <c r="F69" i="12"/>
  <c r="E69" i="12"/>
  <c r="D69" i="12"/>
  <c r="C69" i="12"/>
  <c r="M68" i="12"/>
  <c r="L68" i="12"/>
  <c r="K68" i="12"/>
  <c r="J68" i="12"/>
  <c r="I68" i="12"/>
  <c r="H68" i="12"/>
  <c r="G68" i="12"/>
  <c r="F68" i="12"/>
  <c r="E68" i="12"/>
  <c r="D68" i="12"/>
  <c r="C68" i="12"/>
  <c r="M67" i="12"/>
  <c r="L67" i="12"/>
  <c r="K67" i="12"/>
  <c r="J67" i="12"/>
  <c r="I67" i="12"/>
  <c r="H67" i="12"/>
  <c r="G67" i="12"/>
  <c r="F67" i="12"/>
  <c r="E67" i="12"/>
  <c r="D67" i="12"/>
  <c r="C67" i="12"/>
  <c r="M66" i="12"/>
  <c r="L66" i="12"/>
  <c r="K66" i="12"/>
  <c r="J66" i="12"/>
  <c r="I66" i="12"/>
  <c r="H66" i="12"/>
  <c r="G66" i="12"/>
  <c r="F66" i="12"/>
  <c r="E66" i="12"/>
  <c r="D66" i="12"/>
  <c r="C66" i="12"/>
  <c r="M65" i="12"/>
  <c r="L65" i="12"/>
  <c r="K65" i="12"/>
  <c r="J65" i="12"/>
  <c r="I65" i="12"/>
  <c r="H65" i="12"/>
  <c r="G65" i="12"/>
  <c r="F65" i="12"/>
  <c r="E65" i="12"/>
  <c r="D65" i="12"/>
  <c r="C65" i="12"/>
  <c r="M64" i="12"/>
  <c r="L64" i="12"/>
  <c r="K64" i="12"/>
  <c r="J64" i="12"/>
  <c r="I64" i="12"/>
  <c r="H64" i="12"/>
  <c r="G64" i="12"/>
  <c r="F64" i="12"/>
  <c r="E64" i="12"/>
  <c r="D64" i="12"/>
  <c r="C64" i="12"/>
  <c r="M63" i="12"/>
  <c r="L63" i="12"/>
  <c r="K63" i="12"/>
  <c r="J63" i="12"/>
  <c r="I63" i="12"/>
  <c r="H63" i="12"/>
  <c r="G63" i="12"/>
  <c r="F63" i="12"/>
  <c r="E63" i="12"/>
  <c r="D63" i="12"/>
  <c r="C63" i="12"/>
  <c r="M62" i="12"/>
  <c r="L62" i="12"/>
  <c r="K62" i="12"/>
  <c r="J62" i="12"/>
  <c r="I62" i="12"/>
  <c r="H62" i="12"/>
  <c r="G62" i="12"/>
  <c r="F62" i="12"/>
  <c r="E62" i="12"/>
  <c r="D62" i="12"/>
  <c r="C62" i="12"/>
  <c r="M61" i="12"/>
  <c r="L61" i="12"/>
  <c r="K61" i="12"/>
  <c r="J61" i="12"/>
  <c r="I61" i="12"/>
  <c r="H61" i="12"/>
  <c r="G61" i="12"/>
  <c r="F61" i="12"/>
  <c r="E61" i="12"/>
  <c r="D61" i="12"/>
  <c r="C61" i="12"/>
  <c r="M60" i="12"/>
  <c r="L60" i="12"/>
  <c r="K60" i="12"/>
  <c r="J60" i="12"/>
  <c r="I60" i="12"/>
  <c r="H60" i="12"/>
  <c r="G60" i="12"/>
  <c r="F60" i="12"/>
  <c r="E60" i="12"/>
  <c r="D60" i="12"/>
  <c r="C60" i="12"/>
  <c r="M59" i="12"/>
  <c r="L59" i="12"/>
  <c r="K59" i="12"/>
  <c r="J59" i="12"/>
  <c r="I59" i="12"/>
  <c r="H59" i="12"/>
  <c r="G59" i="12"/>
  <c r="F59" i="12"/>
  <c r="E59" i="12"/>
  <c r="D59" i="12"/>
  <c r="C59" i="12"/>
  <c r="M58" i="12"/>
  <c r="L58" i="12"/>
  <c r="K58" i="12"/>
  <c r="J58" i="12"/>
  <c r="I58" i="12"/>
  <c r="H58" i="12"/>
  <c r="G58" i="12"/>
  <c r="F58" i="12"/>
  <c r="E58" i="12"/>
  <c r="D58" i="12"/>
  <c r="C58" i="12"/>
  <c r="M57" i="12"/>
  <c r="L57" i="12"/>
  <c r="K57" i="12"/>
  <c r="J57" i="12"/>
  <c r="I57" i="12"/>
  <c r="H57" i="12"/>
  <c r="G57" i="12"/>
  <c r="F57" i="12"/>
  <c r="E57" i="12"/>
  <c r="D57" i="12"/>
  <c r="C57" i="12"/>
  <c r="M56" i="12"/>
  <c r="L56" i="12"/>
  <c r="K56" i="12"/>
  <c r="J56" i="12"/>
  <c r="I56" i="12"/>
  <c r="H56" i="12"/>
  <c r="G56" i="12"/>
  <c r="F56" i="12"/>
  <c r="E56" i="12"/>
  <c r="D56" i="12"/>
  <c r="C56" i="12"/>
  <c r="M55" i="12"/>
  <c r="L55" i="12"/>
  <c r="K55" i="12"/>
  <c r="J55" i="12"/>
  <c r="I55" i="12"/>
  <c r="H55" i="12"/>
  <c r="G55" i="12"/>
  <c r="F55" i="12"/>
  <c r="E55" i="12"/>
  <c r="D55" i="12"/>
  <c r="C55" i="12"/>
  <c r="M54" i="12"/>
  <c r="L54" i="12"/>
  <c r="K54" i="12"/>
  <c r="J54" i="12"/>
  <c r="I54" i="12"/>
  <c r="H54" i="12"/>
  <c r="G54" i="12"/>
  <c r="F54" i="12"/>
  <c r="E54" i="12"/>
  <c r="D54" i="12"/>
  <c r="C54" i="12"/>
  <c r="M53" i="12"/>
  <c r="L53" i="12"/>
  <c r="K53" i="12"/>
  <c r="J53" i="12"/>
  <c r="I53" i="12"/>
  <c r="H53" i="12"/>
  <c r="G53" i="12"/>
  <c r="F53" i="12"/>
  <c r="E53" i="12"/>
  <c r="D53" i="12"/>
  <c r="C53" i="12"/>
  <c r="M52" i="12"/>
  <c r="L52" i="12"/>
  <c r="K52" i="12"/>
  <c r="J52" i="12"/>
  <c r="I52" i="12"/>
  <c r="H52" i="12"/>
  <c r="G52" i="12"/>
  <c r="F52" i="12"/>
  <c r="E52" i="12"/>
  <c r="D52" i="12"/>
  <c r="C52" i="12"/>
  <c r="M51" i="12"/>
  <c r="L51" i="12"/>
  <c r="K51" i="12"/>
  <c r="J51" i="12"/>
  <c r="I51" i="12"/>
  <c r="H51" i="12"/>
  <c r="G51" i="12"/>
  <c r="F51" i="12"/>
  <c r="E51" i="12"/>
  <c r="D51" i="12"/>
  <c r="C51" i="12"/>
  <c r="M50" i="12"/>
  <c r="L50" i="12"/>
  <c r="K50" i="12"/>
  <c r="J50" i="12"/>
  <c r="I50" i="12"/>
  <c r="H50" i="12"/>
  <c r="G50" i="12"/>
  <c r="F50" i="12"/>
  <c r="E50" i="12"/>
  <c r="D50" i="12"/>
  <c r="C50" i="12"/>
  <c r="M49" i="12"/>
  <c r="L49" i="12"/>
  <c r="K49" i="12"/>
  <c r="J49" i="12"/>
  <c r="I49" i="12"/>
  <c r="H49" i="12"/>
  <c r="G49" i="12"/>
  <c r="F49" i="12"/>
  <c r="E49" i="12"/>
  <c r="D49" i="12"/>
  <c r="C49" i="12"/>
  <c r="M48" i="12"/>
  <c r="L48" i="12"/>
  <c r="K48" i="12"/>
  <c r="J48" i="12"/>
  <c r="I48" i="12"/>
  <c r="H48" i="12"/>
  <c r="G48" i="12"/>
  <c r="F48" i="12"/>
  <c r="E48" i="12"/>
  <c r="D48" i="12"/>
  <c r="C48" i="12"/>
  <c r="M47" i="12"/>
  <c r="L47" i="12"/>
  <c r="K47" i="12"/>
  <c r="J47" i="12"/>
  <c r="I47" i="12"/>
  <c r="H47" i="12"/>
  <c r="G47" i="12"/>
  <c r="F47" i="12"/>
  <c r="E47" i="12"/>
  <c r="D47" i="12"/>
  <c r="C47" i="12"/>
  <c r="M46" i="12"/>
  <c r="L46" i="12"/>
  <c r="K46" i="12"/>
  <c r="J46" i="12"/>
  <c r="I46" i="12"/>
  <c r="H46" i="12"/>
  <c r="G46" i="12"/>
  <c r="F46" i="12"/>
  <c r="E46" i="12"/>
  <c r="D46" i="12"/>
  <c r="C46" i="12"/>
  <c r="M45" i="12"/>
  <c r="L45" i="12"/>
  <c r="K45" i="12"/>
  <c r="J45" i="12"/>
  <c r="I45" i="12"/>
  <c r="H45" i="12"/>
  <c r="G45" i="12"/>
  <c r="F45" i="12"/>
  <c r="E45" i="12"/>
  <c r="D45" i="12"/>
  <c r="C45" i="12"/>
  <c r="M44" i="12"/>
  <c r="L44" i="12"/>
  <c r="K44" i="12"/>
  <c r="J44" i="12"/>
  <c r="I44" i="12"/>
  <c r="H44" i="12"/>
  <c r="G44" i="12"/>
  <c r="F44" i="12"/>
  <c r="E44" i="12"/>
  <c r="D44" i="12"/>
  <c r="C44" i="12"/>
  <c r="M43" i="12"/>
  <c r="L43" i="12"/>
  <c r="K43" i="12"/>
  <c r="J43" i="12"/>
  <c r="I43" i="12"/>
  <c r="H43" i="12"/>
  <c r="G43" i="12"/>
  <c r="F43" i="12"/>
  <c r="E43" i="12"/>
  <c r="D43" i="12"/>
  <c r="C43" i="12"/>
  <c r="M42" i="12"/>
  <c r="L42" i="12"/>
  <c r="K42" i="12"/>
  <c r="J42" i="12"/>
  <c r="I42" i="12"/>
  <c r="H42" i="12"/>
  <c r="G42" i="12"/>
  <c r="F42" i="12"/>
  <c r="E42" i="12"/>
  <c r="D42" i="12"/>
  <c r="C42" i="12"/>
  <c r="M41" i="12"/>
  <c r="L41" i="12"/>
  <c r="K41" i="12"/>
  <c r="J41" i="12"/>
  <c r="I41" i="12"/>
  <c r="H41" i="12"/>
  <c r="G41" i="12"/>
  <c r="F41" i="12"/>
  <c r="E41" i="12"/>
  <c r="D41" i="12"/>
  <c r="C41" i="12"/>
  <c r="M40" i="12"/>
  <c r="L40" i="12"/>
  <c r="K40" i="12"/>
  <c r="J40" i="12"/>
  <c r="I40" i="12"/>
  <c r="H40" i="12"/>
  <c r="G40" i="12"/>
  <c r="F40" i="12"/>
  <c r="E40" i="12"/>
  <c r="D40" i="12"/>
  <c r="C40" i="12"/>
  <c r="M39" i="12"/>
  <c r="L39" i="12"/>
  <c r="K39" i="12"/>
  <c r="J39" i="12"/>
  <c r="I39" i="12"/>
  <c r="H39" i="12"/>
  <c r="G39" i="12"/>
  <c r="F39" i="12"/>
  <c r="E39" i="12"/>
  <c r="D39" i="12"/>
  <c r="C39" i="12"/>
  <c r="M38" i="12"/>
  <c r="L38" i="12"/>
  <c r="K38" i="12"/>
  <c r="J38" i="12"/>
  <c r="I38" i="12"/>
  <c r="H38" i="12"/>
  <c r="G38" i="12"/>
  <c r="F38" i="12"/>
  <c r="E38" i="12"/>
  <c r="D38" i="12"/>
  <c r="C38" i="12"/>
  <c r="M37" i="12"/>
  <c r="L37" i="12"/>
  <c r="K37" i="12"/>
  <c r="J37" i="12"/>
  <c r="I37" i="12"/>
  <c r="H37" i="12"/>
  <c r="G37" i="12"/>
  <c r="F37" i="12"/>
  <c r="E37" i="12"/>
  <c r="D37" i="12"/>
  <c r="C37" i="12"/>
  <c r="M36" i="12"/>
  <c r="L36" i="12"/>
  <c r="K36" i="12"/>
  <c r="J36" i="12"/>
  <c r="I36" i="12"/>
  <c r="H36" i="12"/>
  <c r="G36" i="12"/>
  <c r="F36" i="12"/>
  <c r="E36" i="12"/>
  <c r="D36" i="12"/>
  <c r="C36" i="12"/>
  <c r="M35" i="12"/>
  <c r="L35" i="12"/>
  <c r="K35" i="12"/>
  <c r="J35" i="12"/>
  <c r="I35" i="12"/>
  <c r="H35" i="12"/>
  <c r="G35" i="12"/>
  <c r="F35" i="12"/>
  <c r="E35" i="12"/>
  <c r="D35" i="12"/>
  <c r="C35" i="12"/>
  <c r="M34" i="12"/>
  <c r="L34" i="12"/>
  <c r="K34" i="12"/>
  <c r="J34" i="12"/>
  <c r="I34" i="12"/>
  <c r="H34" i="12"/>
  <c r="G34" i="12"/>
  <c r="F34" i="12"/>
  <c r="E34" i="12"/>
  <c r="D34" i="12"/>
  <c r="C34" i="12"/>
  <c r="M33" i="12"/>
  <c r="L33" i="12"/>
  <c r="K33" i="12"/>
  <c r="J33" i="12"/>
  <c r="I33" i="12"/>
  <c r="H33" i="12"/>
  <c r="G33" i="12"/>
  <c r="F33" i="12"/>
  <c r="E33" i="12"/>
  <c r="D33" i="12"/>
  <c r="C33" i="12"/>
  <c r="M32" i="12"/>
  <c r="L32" i="12"/>
  <c r="K32" i="12"/>
  <c r="J32" i="12"/>
  <c r="I32" i="12"/>
  <c r="H32" i="12"/>
  <c r="G32" i="12"/>
  <c r="F32" i="12"/>
  <c r="E32" i="12"/>
  <c r="D32" i="12"/>
  <c r="C32" i="12"/>
  <c r="M31" i="12"/>
  <c r="L31" i="12"/>
  <c r="K31" i="12"/>
  <c r="J31" i="12"/>
  <c r="I31" i="12"/>
  <c r="H31" i="12"/>
  <c r="G31" i="12"/>
  <c r="F31" i="12"/>
  <c r="E31" i="12"/>
  <c r="D31" i="12"/>
  <c r="C31" i="12"/>
  <c r="M30" i="12"/>
  <c r="L30" i="12"/>
  <c r="K30" i="12"/>
  <c r="J30" i="12"/>
  <c r="I30" i="12"/>
  <c r="H30" i="12"/>
  <c r="G30" i="12"/>
  <c r="F30" i="12"/>
  <c r="E30" i="12"/>
  <c r="D30" i="12"/>
  <c r="C30" i="12"/>
  <c r="M29" i="12"/>
  <c r="L29" i="12"/>
  <c r="K29" i="12"/>
  <c r="J29" i="12"/>
  <c r="I29" i="12"/>
  <c r="H29" i="12"/>
  <c r="G29" i="12"/>
  <c r="F29" i="12"/>
  <c r="E29" i="12"/>
  <c r="D29" i="12"/>
  <c r="C29" i="12"/>
  <c r="M28" i="12"/>
  <c r="L28" i="12"/>
  <c r="K28" i="12"/>
  <c r="J28" i="12"/>
  <c r="I28" i="12"/>
  <c r="H28" i="12"/>
  <c r="G28" i="12"/>
  <c r="F28" i="12"/>
  <c r="E28" i="12"/>
  <c r="D28" i="12"/>
  <c r="C28" i="12"/>
  <c r="M27" i="12"/>
  <c r="L27" i="12"/>
  <c r="K27" i="12"/>
  <c r="J27" i="12"/>
  <c r="I27" i="12"/>
  <c r="H27" i="12"/>
  <c r="G27" i="12"/>
  <c r="F27" i="12"/>
  <c r="E27" i="12"/>
  <c r="D27" i="12"/>
  <c r="C27" i="12"/>
  <c r="M26" i="12"/>
  <c r="L26" i="12"/>
  <c r="K26" i="12"/>
  <c r="J26" i="12"/>
  <c r="I26" i="12"/>
  <c r="H26" i="12"/>
  <c r="G26" i="12"/>
  <c r="F26" i="12"/>
  <c r="E26" i="12"/>
  <c r="D26" i="12"/>
  <c r="C26" i="12"/>
  <c r="M25" i="12"/>
  <c r="L25" i="12"/>
  <c r="K25" i="12"/>
  <c r="J25" i="12"/>
  <c r="I25" i="12"/>
  <c r="H25" i="12"/>
  <c r="G25" i="12"/>
  <c r="F25" i="12"/>
  <c r="E25" i="12"/>
  <c r="D25" i="12"/>
  <c r="C25" i="12"/>
  <c r="M24" i="12"/>
  <c r="L24" i="12"/>
  <c r="K24" i="12"/>
  <c r="J24" i="12"/>
  <c r="I24" i="12"/>
  <c r="H24" i="12"/>
  <c r="G24" i="12"/>
  <c r="F24" i="12"/>
  <c r="E24" i="12"/>
  <c r="D24" i="12"/>
  <c r="C24" i="12"/>
  <c r="M23" i="12"/>
  <c r="L23" i="12"/>
  <c r="K23" i="12"/>
  <c r="J23" i="12"/>
  <c r="I23" i="12"/>
  <c r="H23" i="12"/>
  <c r="G23" i="12"/>
  <c r="F23" i="12"/>
  <c r="E23" i="12"/>
  <c r="D23" i="12"/>
  <c r="C23" i="12"/>
  <c r="M22" i="12"/>
  <c r="L22" i="12"/>
  <c r="K22" i="12"/>
  <c r="J22" i="12"/>
  <c r="I22" i="12"/>
  <c r="H22" i="12"/>
  <c r="G22" i="12"/>
  <c r="F22" i="12"/>
  <c r="E22" i="12"/>
  <c r="D22" i="12"/>
  <c r="C22" i="12"/>
  <c r="M21" i="12"/>
  <c r="L21" i="12"/>
  <c r="K21" i="12"/>
  <c r="J21" i="12"/>
  <c r="I21" i="12"/>
  <c r="H21" i="12"/>
  <c r="G21" i="12"/>
  <c r="F21" i="12"/>
  <c r="E21" i="12"/>
  <c r="D21" i="12"/>
  <c r="C21" i="12"/>
  <c r="M20" i="12"/>
  <c r="L20" i="12"/>
  <c r="K20" i="12"/>
  <c r="J20" i="12"/>
  <c r="I20" i="12"/>
  <c r="H20" i="12"/>
  <c r="G20" i="12"/>
  <c r="F20" i="12"/>
  <c r="E20" i="12"/>
  <c r="D20" i="12"/>
  <c r="C20" i="12"/>
  <c r="M19" i="12"/>
  <c r="L19" i="12"/>
  <c r="K19" i="12"/>
  <c r="J19" i="12"/>
  <c r="I19" i="12"/>
  <c r="H19" i="12"/>
  <c r="G19" i="12"/>
  <c r="F19" i="12"/>
  <c r="E19" i="12"/>
  <c r="D19" i="12"/>
  <c r="C19" i="12"/>
  <c r="M18" i="12"/>
  <c r="L18" i="12"/>
  <c r="K18" i="12"/>
  <c r="J18" i="12"/>
  <c r="I18" i="12"/>
  <c r="H18" i="12"/>
  <c r="G18" i="12"/>
  <c r="F18" i="12"/>
  <c r="E18" i="12"/>
  <c r="D18" i="12"/>
  <c r="C18" i="12"/>
  <c r="M17" i="12"/>
  <c r="L17" i="12"/>
  <c r="K17" i="12"/>
  <c r="J17" i="12"/>
  <c r="I17" i="12"/>
  <c r="H17" i="12"/>
  <c r="G17" i="12"/>
  <c r="F17" i="12"/>
  <c r="E17" i="12"/>
  <c r="D17" i="12"/>
  <c r="C17" i="12"/>
  <c r="M16" i="12"/>
  <c r="L16" i="12"/>
  <c r="K16" i="12"/>
  <c r="J16" i="12"/>
  <c r="I16" i="12"/>
  <c r="H16" i="12"/>
  <c r="G16" i="12"/>
  <c r="F16" i="12"/>
  <c r="E16" i="12"/>
  <c r="D16" i="12"/>
  <c r="C16" i="12"/>
  <c r="M15" i="12"/>
  <c r="L15" i="12"/>
  <c r="K15" i="12"/>
  <c r="J15" i="12"/>
  <c r="I15" i="12"/>
  <c r="H15" i="12"/>
  <c r="G15" i="12"/>
  <c r="F15" i="12"/>
  <c r="E15" i="12"/>
  <c r="D15" i="12"/>
  <c r="C15" i="12"/>
  <c r="M14" i="12"/>
  <c r="L14" i="12"/>
  <c r="K14" i="12"/>
  <c r="J14" i="12"/>
  <c r="I14" i="12"/>
  <c r="H14" i="12"/>
  <c r="G14" i="12"/>
  <c r="F14" i="12"/>
  <c r="E14" i="12"/>
  <c r="D14" i="12"/>
  <c r="C14" i="12"/>
  <c r="M13" i="12"/>
  <c r="L13" i="12"/>
  <c r="K13" i="12"/>
  <c r="J13" i="12"/>
  <c r="I13" i="12"/>
  <c r="H13" i="12"/>
  <c r="G13" i="12"/>
  <c r="F13" i="12"/>
  <c r="E13" i="12"/>
  <c r="D13" i="12"/>
  <c r="C13" i="12"/>
  <c r="M12" i="12"/>
  <c r="L12" i="12"/>
  <c r="K12" i="12"/>
  <c r="J12" i="12"/>
  <c r="I12" i="12"/>
  <c r="H12" i="12"/>
  <c r="G12" i="12"/>
  <c r="F12" i="12"/>
  <c r="E12" i="12"/>
  <c r="D12" i="12"/>
  <c r="C12" i="12"/>
  <c r="M11" i="12"/>
  <c r="L11" i="12"/>
  <c r="K11" i="12"/>
  <c r="J11" i="12"/>
  <c r="I11" i="12"/>
  <c r="H11" i="12"/>
  <c r="G11" i="12"/>
  <c r="F11" i="12"/>
  <c r="E11" i="12"/>
  <c r="D11" i="12"/>
  <c r="C11" i="12"/>
  <c r="C5" i="20"/>
  <c r="E5" i="20" s="1"/>
  <c r="G5" i="20" s="1"/>
  <c r="C4" i="20"/>
  <c r="E4" i="20" s="1"/>
  <c r="G4" i="20" s="1"/>
  <c r="H6" i="12" l="1"/>
  <c r="I6" i="12"/>
  <c r="J5" i="12"/>
  <c r="D8" i="12"/>
  <c r="E8" i="12" s="1"/>
  <c r="E5" i="12"/>
  <c r="M5" i="12"/>
  <c r="J6" i="12"/>
  <c r="G4" i="12"/>
  <c r="D5" i="12"/>
  <c r="L5" i="12"/>
  <c r="F4" i="12"/>
  <c r="F6" i="12"/>
  <c r="G6" i="12"/>
  <c r="H4" i="12"/>
  <c r="H5" i="12"/>
  <c r="D6" i="12"/>
  <c r="L4" i="12"/>
  <c r="I4" i="12"/>
  <c r="F5" i="12"/>
  <c r="K5" i="12"/>
  <c r="K4" i="12"/>
  <c r="K6" i="12"/>
  <c r="E4" i="12"/>
  <c r="M4" i="12"/>
  <c r="J4" i="12"/>
  <c r="G5" i="12"/>
  <c r="I5" i="12"/>
  <c r="L6" i="12"/>
  <c r="E6" i="12"/>
  <c r="D4" i="12"/>
  <c r="M6" i="12"/>
  <c r="B21" i="20" l="1"/>
  <c r="B20" i="20"/>
  <c r="C20" i="20" s="1"/>
  <c r="B19" i="20"/>
  <c r="C19" i="20" s="1"/>
  <c r="B18" i="20"/>
  <c r="B17" i="20"/>
  <c r="C17" i="20" s="1"/>
  <c r="B16" i="20"/>
  <c r="C16" i="20" s="1"/>
  <c r="B15" i="20"/>
  <c r="B14" i="20"/>
  <c r="B13" i="20"/>
  <c r="C13" i="20" s="1"/>
  <c r="B12" i="20"/>
  <c r="C12" i="20" s="1"/>
  <c r="C7" i="20"/>
  <c r="C6" i="20"/>
  <c r="D22" i="20"/>
  <c r="D7" i="20"/>
  <c r="C14" i="20" l="1"/>
  <c r="C15" i="20"/>
  <c r="C18" i="20"/>
  <c r="C21" i="20"/>
  <c r="E7" i="20"/>
  <c r="G7" i="20" s="1"/>
  <c r="E6" i="20"/>
  <c r="G6" i="20" s="1"/>
  <c r="P12" i="12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P13" i="12"/>
  <c r="Q13" i="12" s="1"/>
  <c r="R13" i="12" s="1"/>
  <c r="S13" i="12" s="1"/>
  <c r="T13" i="12" s="1"/>
  <c r="U13" i="12" s="1"/>
  <c r="V13" i="12" s="1"/>
  <c r="W13" i="12" s="1"/>
  <c r="X13" i="12" s="1"/>
  <c r="Y13" i="12" s="1"/>
  <c r="Z13" i="12" s="1"/>
  <c r="P14" i="12"/>
  <c r="Q14" i="12" s="1"/>
  <c r="R14" i="12" s="1"/>
  <c r="S14" i="12" s="1"/>
  <c r="T14" i="12" s="1"/>
  <c r="U14" i="12" s="1"/>
  <c r="V14" i="12" s="1"/>
  <c r="W14" i="12" s="1"/>
  <c r="X14" i="12" s="1"/>
  <c r="Y14" i="12" s="1"/>
  <c r="Z14" i="12" s="1"/>
  <c r="P15" i="12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P16" i="12"/>
  <c r="Q16" i="12" s="1"/>
  <c r="R16" i="12" s="1"/>
  <c r="S16" i="12" s="1"/>
  <c r="T16" i="12" s="1"/>
  <c r="U16" i="12" s="1"/>
  <c r="V16" i="12" s="1"/>
  <c r="W16" i="12" s="1"/>
  <c r="X16" i="12" s="1"/>
  <c r="Y16" i="12" s="1"/>
  <c r="Z16" i="12" s="1"/>
  <c r="P17" i="12"/>
  <c r="P18" i="12"/>
  <c r="P19" i="12"/>
  <c r="Q19" i="12" s="1"/>
  <c r="R19" i="12" s="1"/>
  <c r="S19" i="12" s="1"/>
  <c r="T19" i="12" s="1"/>
  <c r="U19" i="12" s="1"/>
  <c r="V19" i="12" s="1"/>
  <c r="W19" i="12" s="1"/>
  <c r="X19" i="12" s="1"/>
  <c r="Y19" i="12" s="1"/>
  <c r="Z19" i="12" s="1"/>
  <c r="P20" i="12"/>
  <c r="Q20" i="12" s="1"/>
  <c r="R20" i="12" s="1"/>
  <c r="S20" i="12" s="1"/>
  <c r="T20" i="12" s="1"/>
  <c r="U20" i="12" s="1"/>
  <c r="V20" i="12" s="1"/>
  <c r="W20" i="12" s="1"/>
  <c r="X20" i="12" s="1"/>
  <c r="Y20" i="12" s="1"/>
  <c r="Z20" i="12" s="1"/>
  <c r="P21" i="12"/>
  <c r="Q21" i="12" s="1"/>
  <c r="R21" i="12" s="1"/>
  <c r="S21" i="12" s="1"/>
  <c r="T21" i="12" s="1"/>
  <c r="U21" i="12" s="1"/>
  <c r="V21" i="12" s="1"/>
  <c r="W21" i="12" s="1"/>
  <c r="X21" i="12" s="1"/>
  <c r="Y21" i="12" s="1"/>
  <c r="Z21" i="12" s="1"/>
  <c r="P22" i="12"/>
  <c r="Q22" i="12" s="1"/>
  <c r="R22" i="12" s="1"/>
  <c r="S22" i="12" s="1"/>
  <c r="T22" i="12" s="1"/>
  <c r="U22" i="12" s="1"/>
  <c r="V22" i="12" s="1"/>
  <c r="W22" i="12" s="1"/>
  <c r="X22" i="12" s="1"/>
  <c r="Y22" i="12" s="1"/>
  <c r="Z22" i="12" s="1"/>
  <c r="P23" i="12"/>
  <c r="P24" i="12"/>
  <c r="Q24" i="12" s="1"/>
  <c r="R24" i="12" s="1"/>
  <c r="S24" i="12" s="1"/>
  <c r="T24" i="12" s="1"/>
  <c r="U24" i="12" s="1"/>
  <c r="V24" i="12" s="1"/>
  <c r="W24" i="12" s="1"/>
  <c r="X24" i="12" s="1"/>
  <c r="Y24" i="12" s="1"/>
  <c r="Z24" i="12" s="1"/>
  <c r="P25" i="12"/>
  <c r="P26" i="12"/>
  <c r="P27" i="12"/>
  <c r="Q27" i="12" s="1"/>
  <c r="R27" i="12" s="1"/>
  <c r="S27" i="12" s="1"/>
  <c r="T27" i="12" s="1"/>
  <c r="U27" i="12" s="1"/>
  <c r="V27" i="12" s="1"/>
  <c r="W27" i="12" s="1"/>
  <c r="X27" i="12" s="1"/>
  <c r="Y27" i="12" s="1"/>
  <c r="Z27" i="12" s="1"/>
  <c r="P28" i="12"/>
  <c r="Q28" i="12" s="1"/>
  <c r="R28" i="12" s="1"/>
  <c r="S28" i="12" s="1"/>
  <c r="T28" i="12" s="1"/>
  <c r="U28" i="12" s="1"/>
  <c r="V28" i="12" s="1"/>
  <c r="W28" i="12" s="1"/>
  <c r="X28" i="12" s="1"/>
  <c r="Y28" i="12" s="1"/>
  <c r="Z28" i="12" s="1"/>
  <c r="P29" i="12"/>
  <c r="P30" i="12"/>
  <c r="P31" i="12"/>
  <c r="P32" i="12"/>
  <c r="P33" i="12"/>
  <c r="P34" i="12"/>
  <c r="P35" i="12"/>
  <c r="P36" i="12"/>
  <c r="Q36" i="12" s="1"/>
  <c r="R36" i="12" s="1"/>
  <c r="S36" i="12" s="1"/>
  <c r="T36" i="12" s="1"/>
  <c r="U36" i="12" s="1"/>
  <c r="V36" i="12" s="1"/>
  <c r="W36" i="12" s="1"/>
  <c r="X36" i="12" s="1"/>
  <c r="Y36" i="12" s="1"/>
  <c r="Z36" i="12" s="1"/>
  <c r="P37" i="12"/>
  <c r="P38" i="12"/>
  <c r="P39" i="12"/>
  <c r="P40" i="12"/>
  <c r="P41" i="12"/>
  <c r="P42" i="12"/>
  <c r="P43" i="12"/>
  <c r="P44" i="12"/>
  <c r="Q44" i="12" s="1"/>
  <c r="R44" i="12" s="1"/>
  <c r="S44" i="12" s="1"/>
  <c r="T44" i="12" s="1"/>
  <c r="U44" i="12" s="1"/>
  <c r="V44" i="12" s="1"/>
  <c r="W44" i="12" s="1"/>
  <c r="X44" i="12" s="1"/>
  <c r="Y44" i="12" s="1"/>
  <c r="Z44" i="12" s="1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" i="12"/>
  <c r="AC11" i="12" l="1"/>
  <c r="Q11" i="12"/>
  <c r="R11" i="12" s="1"/>
  <c r="S11" i="12" s="1"/>
  <c r="T11" i="12" s="1"/>
  <c r="U11" i="12" s="1"/>
  <c r="V11" i="12" s="1"/>
  <c r="W11" i="12" s="1"/>
  <c r="X11" i="12" s="1"/>
  <c r="Y11" i="12" s="1"/>
  <c r="Z11" i="12" s="1"/>
  <c r="AC95" i="12"/>
  <c r="Q95" i="12"/>
  <c r="R95" i="12" s="1"/>
  <c r="S95" i="12" s="1"/>
  <c r="T95" i="12" s="1"/>
  <c r="U95" i="12" s="1"/>
  <c r="V95" i="12" s="1"/>
  <c r="W95" i="12" s="1"/>
  <c r="X95" i="12" s="1"/>
  <c r="Y95" i="12" s="1"/>
  <c r="Z95" i="12" s="1"/>
  <c r="AC79" i="12"/>
  <c r="Q79" i="12"/>
  <c r="R79" i="12" s="1"/>
  <c r="S79" i="12" s="1"/>
  <c r="T79" i="12" s="1"/>
  <c r="U79" i="12" s="1"/>
  <c r="V79" i="12" s="1"/>
  <c r="W79" i="12" s="1"/>
  <c r="X79" i="12" s="1"/>
  <c r="Y79" i="12" s="1"/>
  <c r="Z79" i="12" s="1"/>
  <c r="AC55" i="12"/>
  <c r="Q55" i="12"/>
  <c r="R55" i="12" s="1"/>
  <c r="S55" i="12" s="1"/>
  <c r="T55" i="12" s="1"/>
  <c r="U55" i="12" s="1"/>
  <c r="V55" i="12" s="1"/>
  <c r="W55" i="12" s="1"/>
  <c r="X55" i="12" s="1"/>
  <c r="Y55" i="12" s="1"/>
  <c r="Z55" i="12" s="1"/>
  <c r="AC101" i="12"/>
  <c r="Q101" i="12"/>
  <c r="R101" i="12" s="1"/>
  <c r="S101" i="12" s="1"/>
  <c r="T101" i="12" s="1"/>
  <c r="U101" i="12" s="1"/>
  <c r="V101" i="12" s="1"/>
  <c r="W101" i="12" s="1"/>
  <c r="X101" i="12" s="1"/>
  <c r="Y101" i="12" s="1"/>
  <c r="Z101" i="12" s="1"/>
  <c r="AC85" i="12"/>
  <c r="Q85" i="12"/>
  <c r="R85" i="12" s="1"/>
  <c r="S85" i="12" s="1"/>
  <c r="T85" i="12" s="1"/>
  <c r="U85" i="12" s="1"/>
  <c r="V85" i="12" s="1"/>
  <c r="W85" i="12" s="1"/>
  <c r="X85" i="12" s="1"/>
  <c r="Y85" i="12" s="1"/>
  <c r="Z85" i="12" s="1"/>
  <c r="AC69" i="12"/>
  <c r="Q69" i="12"/>
  <c r="R69" i="12" s="1"/>
  <c r="S69" i="12" s="1"/>
  <c r="T69" i="12" s="1"/>
  <c r="U69" i="12" s="1"/>
  <c r="V69" i="12" s="1"/>
  <c r="W69" i="12" s="1"/>
  <c r="X69" i="12" s="1"/>
  <c r="Y69" i="12" s="1"/>
  <c r="Z69" i="12" s="1"/>
  <c r="AC61" i="12"/>
  <c r="Q61" i="12"/>
  <c r="R61" i="12" s="1"/>
  <c r="S61" i="12" s="1"/>
  <c r="T61" i="12" s="1"/>
  <c r="U61" i="12" s="1"/>
  <c r="V61" i="12" s="1"/>
  <c r="W61" i="12" s="1"/>
  <c r="X61" i="12" s="1"/>
  <c r="Y61" i="12" s="1"/>
  <c r="Z61" i="12" s="1"/>
  <c r="AC53" i="12"/>
  <c r="Q53" i="12"/>
  <c r="R53" i="12" s="1"/>
  <c r="S53" i="12" s="1"/>
  <c r="T53" i="12" s="1"/>
  <c r="U53" i="12" s="1"/>
  <c r="V53" i="12" s="1"/>
  <c r="W53" i="12" s="1"/>
  <c r="X53" i="12" s="1"/>
  <c r="Y53" i="12" s="1"/>
  <c r="Z53" i="12" s="1"/>
  <c r="AC45" i="12"/>
  <c r="Q45" i="12"/>
  <c r="R45" i="12" s="1"/>
  <c r="S45" i="12" s="1"/>
  <c r="T45" i="12" s="1"/>
  <c r="U45" i="12" s="1"/>
  <c r="V45" i="12" s="1"/>
  <c r="W45" i="12" s="1"/>
  <c r="X45" i="12" s="1"/>
  <c r="Y45" i="12" s="1"/>
  <c r="Z45" i="12" s="1"/>
  <c r="AC37" i="12"/>
  <c r="Q37" i="12"/>
  <c r="R37" i="12" s="1"/>
  <c r="S37" i="12" s="1"/>
  <c r="T37" i="12" s="1"/>
  <c r="U37" i="12" s="1"/>
  <c r="V37" i="12" s="1"/>
  <c r="W37" i="12" s="1"/>
  <c r="X37" i="12" s="1"/>
  <c r="Y37" i="12" s="1"/>
  <c r="Z37" i="12" s="1"/>
  <c r="AC29" i="12"/>
  <c r="Q29" i="12"/>
  <c r="R29" i="12" s="1"/>
  <c r="S29" i="12" s="1"/>
  <c r="T29" i="12" s="1"/>
  <c r="U29" i="12" s="1"/>
  <c r="V29" i="12" s="1"/>
  <c r="W29" i="12" s="1"/>
  <c r="X29" i="12" s="1"/>
  <c r="Y29" i="12" s="1"/>
  <c r="Z29" i="12" s="1"/>
  <c r="AC76" i="12"/>
  <c r="Q76" i="12"/>
  <c r="R76" i="12" s="1"/>
  <c r="S76" i="12" s="1"/>
  <c r="T76" i="12" s="1"/>
  <c r="U76" i="12" s="1"/>
  <c r="V76" i="12" s="1"/>
  <c r="W76" i="12" s="1"/>
  <c r="X76" i="12" s="1"/>
  <c r="Y76" i="12" s="1"/>
  <c r="Z76" i="12" s="1"/>
  <c r="AC103" i="12"/>
  <c r="Q103" i="12"/>
  <c r="R103" i="12" s="1"/>
  <c r="S103" i="12" s="1"/>
  <c r="T103" i="12" s="1"/>
  <c r="U103" i="12" s="1"/>
  <c r="V103" i="12" s="1"/>
  <c r="W103" i="12" s="1"/>
  <c r="X103" i="12" s="1"/>
  <c r="Y103" i="12" s="1"/>
  <c r="Z103" i="12" s="1"/>
  <c r="AC87" i="12"/>
  <c r="Q87" i="12"/>
  <c r="R87" i="12" s="1"/>
  <c r="S87" i="12" s="1"/>
  <c r="T87" i="12" s="1"/>
  <c r="U87" i="12" s="1"/>
  <c r="V87" i="12" s="1"/>
  <c r="W87" i="12" s="1"/>
  <c r="X87" i="12" s="1"/>
  <c r="Y87" i="12" s="1"/>
  <c r="Z87" i="12" s="1"/>
  <c r="AC71" i="12"/>
  <c r="Q71" i="12"/>
  <c r="R71" i="12" s="1"/>
  <c r="S71" i="12" s="1"/>
  <c r="T71" i="12" s="1"/>
  <c r="U71" i="12" s="1"/>
  <c r="V71" i="12" s="1"/>
  <c r="W71" i="12" s="1"/>
  <c r="X71" i="12" s="1"/>
  <c r="Y71" i="12" s="1"/>
  <c r="Z71" i="12" s="1"/>
  <c r="AC63" i="12"/>
  <c r="Q63" i="12"/>
  <c r="R63" i="12" s="1"/>
  <c r="S63" i="12" s="1"/>
  <c r="T63" i="12" s="1"/>
  <c r="U63" i="12" s="1"/>
  <c r="V63" i="12" s="1"/>
  <c r="W63" i="12" s="1"/>
  <c r="X63" i="12" s="1"/>
  <c r="Y63" i="12" s="1"/>
  <c r="Z63" i="12" s="1"/>
  <c r="AC47" i="12"/>
  <c r="Q47" i="12"/>
  <c r="R47" i="12" s="1"/>
  <c r="S47" i="12" s="1"/>
  <c r="T47" i="12" s="1"/>
  <c r="U47" i="12" s="1"/>
  <c r="V47" i="12" s="1"/>
  <c r="W47" i="12" s="1"/>
  <c r="X47" i="12" s="1"/>
  <c r="Y47" i="12" s="1"/>
  <c r="Z47" i="12" s="1"/>
  <c r="AC39" i="12"/>
  <c r="Q39" i="12"/>
  <c r="R39" i="12" s="1"/>
  <c r="S39" i="12" s="1"/>
  <c r="T39" i="12" s="1"/>
  <c r="U39" i="12" s="1"/>
  <c r="V39" i="12" s="1"/>
  <c r="W39" i="12" s="1"/>
  <c r="X39" i="12" s="1"/>
  <c r="Y39" i="12" s="1"/>
  <c r="Z39" i="12" s="1"/>
  <c r="AC31" i="12"/>
  <c r="Q31" i="12"/>
  <c r="R31" i="12" s="1"/>
  <c r="S31" i="12" s="1"/>
  <c r="T31" i="12" s="1"/>
  <c r="U31" i="12" s="1"/>
  <c r="V31" i="12" s="1"/>
  <c r="W31" i="12" s="1"/>
  <c r="X31" i="12" s="1"/>
  <c r="Y31" i="12" s="1"/>
  <c r="Z31" i="12" s="1"/>
  <c r="AC23" i="12"/>
  <c r="Q23" i="12"/>
  <c r="R23" i="12" s="1"/>
  <c r="S23" i="12" s="1"/>
  <c r="T23" i="12" s="1"/>
  <c r="U23" i="12" s="1"/>
  <c r="V23" i="12" s="1"/>
  <c r="W23" i="12" s="1"/>
  <c r="X23" i="12" s="1"/>
  <c r="Y23" i="12" s="1"/>
  <c r="Z23" i="12" s="1"/>
  <c r="AC94" i="12"/>
  <c r="Q94" i="12"/>
  <c r="R94" i="12" s="1"/>
  <c r="S94" i="12" s="1"/>
  <c r="T94" i="12" s="1"/>
  <c r="U94" i="12" s="1"/>
  <c r="V94" i="12" s="1"/>
  <c r="W94" i="12" s="1"/>
  <c r="X94" i="12" s="1"/>
  <c r="Y94" i="12" s="1"/>
  <c r="Z94" i="12" s="1"/>
  <c r="AC78" i="12"/>
  <c r="Q78" i="12"/>
  <c r="R78" i="12" s="1"/>
  <c r="S78" i="12" s="1"/>
  <c r="T78" i="12" s="1"/>
  <c r="U78" i="12" s="1"/>
  <c r="V78" i="12" s="1"/>
  <c r="W78" i="12" s="1"/>
  <c r="X78" i="12" s="1"/>
  <c r="Y78" i="12" s="1"/>
  <c r="Z78" i="12" s="1"/>
  <c r="AC54" i="12"/>
  <c r="Q54" i="12"/>
  <c r="R54" i="12" s="1"/>
  <c r="S54" i="12" s="1"/>
  <c r="T54" i="12" s="1"/>
  <c r="U54" i="12" s="1"/>
  <c r="V54" i="12" s="1"/>
  <c r="W54" i="12" s="1"/>
  <c r="X54" i="12" s="1"/>
  <c r="Y54" i="12" s="1"/>
  <c r="Z54" i="12" s="1"/>
  <c r="AC30" i="12"/>
  <c r="Q30" i="12"/>
  <c r="R30" i="12" s="1"/>
  <c r="S30" i="12" s="1"/>
  <c r="T30" i="12" s="1"/>
  <c r="U30" i="12" s="1"/>
  <c r="V30" i="12" s="1"/>
  <c r="W30" i="12" s="1"/>
  <c r="X30" i="12" s="1"/>
  <c r="Y30" i="12" s="1"/>
  <c r="Z30" i="12" s="1"/>
  <c r="AC108" i="12"/>
  <c r="Q108" i="12"/>
  <c r="R108" i="12" s="1"/>
  <c r="S108" i="12" s="1"/>
  <c r="T108" i="12" s="1"/>
  <c r="U108" i="12" s="1"/>
  <c r="V108" i="12" s="1"/>
  <c r="W108" i="12" s="1"/>
  <c r="X108" i="12" s="1"/>
  <c r="Y108" i="12" s="1"/>
  <c r="Z108" i="12" s="1"/>
  <c r="AC107" i="12"/>
  <c r="Q107" i="12"/>
  <c r="R107" i="12" s="1"/>
  <c r="S107" i="12" s="1"/>
  <c r="T107" i="12" s="1"/>
  <c r="U107" i="12" s="1"/>
  <c r="V107" i="12" s="1"/>
  <c r="W107" i="12" s="1"/>
  <c r="X107" i="12" s="1"/>
  <c r="Y107" i="12" s="1"/>
  <c r="Z107" i="12" s="1"/>
  <c r="AC91" i="12"/>
  <c r="Q91" i="12"/>
  <c r="R91" i="12" s="1"/>
  <c r="S91" i="12" s="1"/>
  <c r="T91" i="12" s="1"/>
  <c r="U91" i="12" s="1"/>
  <c r="V91" i="12" s="1"/>
  <c r="W91" i="12" s="1"/>
  <c r="X91" i="12" s="1"/>
  <c r="Y91" i="12" s="1"/>
  <c r="Z91" i="12" s="1"/>
  <c r="AC83" i="12"/>
  <c r="Q83" i="12"/>
  <c r="R83" i="12" s="1"/>
  <c r="S83" i="12" s="1"/>
  <c r="T83" i="12" s="1"/>
  <c r="U83" i="12" s="1"/>
  <c r="V83" i="12" s="1"/>
  <c r="W83" i="12" s="1"/>
  <c r="X83" i="12" s="1"/>
  <c r="Y83" i="12" s="1"/>
  <c r="Z83" i="12" s="1"/>
  <c r="AC75" i="12"/>
  <c r="Q75" i="12"/>
  <c r="R75" i="12" s="1"/>
  <c r="S75" i="12" s="1"/>
  <c r="T75" i="12" s="1"/>
  <c r="U75" i="12" s="1"/>
  <c r="V75" i="12" s="1"/>
  <c r="W75" i="12" s="1"/>
  <c r="X75" i="12" s="1"/>
  <c r="Y75" i="12" s="1"/>
  <c r="Z75" i="12" s="1"/>
  <c r="AC67" i="12"/>
  <c r="Q67" i="12"/>
  <c r="R67" i="12" s="1"/>
  <c r="S67" i="12" s="1"/>
  <c r="T67" i="12" s="1"/>
  <c r="U67" i="12" s="1"/>
  <c r="V67" i="12" s="1"/>
  <c r="W67" i="12" s="1"/>
  <c r="X67" i="12" s="1"/>
  <c r="Y67" i="12" s="1"/>
  <c r="Z67" i="12" s="1"/>
  <c r="AC59" i="12"/>
  <c r="Q59" i="12"/>
  <c r="R59" i="12" s="1"/>
  <c r="S59" i="12" s="1"/>
  <c r="T59" i="12" s="1"/>
  <c r="U59" i="12" s="1"/>
  <c r="V59" i="12" s="1"/>
  <c r="W59" i="12" s="1"/>
  <c r="X59" i="12" s="1"/>
  <c r="Y59" i="12" s="1"/>
  <c r="Z59" i="12" s="1"/>
  <c r="AC51" i="12"/>
  <c r="Q51" i="12"/>
  <c r="R51" i="12" s="1"/>
  <c r="S51" i="12" s="1"/>
  <c r="T51" i="12" s="1"/>
  <c r="U51" i="12" s="1"/>
  <c r="V51" i="12" s="1"/>
  <c r="W51" i="12" s="1"/>
  <c r="X51" i="12" s="1"/>
  <c r="Y51" i="12" s="1"/>
  <c r="Z51" i="12" s="1"/>
  <c r="AC43" i="12"/>
  <c r="Q43" i="12"/>
  <c r="R43" i="12" s="1"/>
  <c r="S43" i="12" s="1"/>
  <c r="T43" i="12" s="1"/>
  <c r="U43" i="12" s="1"/>
  <c r="V43" i="12" s="1"/>
  <c r="W43" i="12" s="1"/>
  <c r="X43" i="12" s="1"/>
  <c r="Y43" i="12" s="1"/>
  <c r="Z43" i="12" s="1"/>
  <c r="AC35" i="12"/>
  <c r="Q35" i="12"/>
  <c r="R35" i="12" s="1"/>
  <c r="S35" i="12" s="1"/>
  <c r="T35" i="12" s="1"/>
  <c r="U35" i="12" s="1"/>
  <c r="V35" i="12" s="1"/>
  <c r="W35" i="12" s="1"/>
  <c r="X35" i="12" s="1"/>
  <c r="Y35" i="12" s="1"/>
  <c r="Z35" i="12" s="1"/>
  <c r="AC105" i="12"/>
  <c r="Q105" i="12"/>
  <c r="R105" i="12" s="1"/>
  <c r="S105" i="12" s="1"/>
  <c r="T105" i="12" s="1"/>
  <c r="U105" i="12" s="1"/>
  <c r="V105" i="12" s="1"/>
  <c r="W105" i="12" s="1"/>
  <c r="X105" i="12" s="1"/>
  <c r="Y105" i="12" s="1"/>
  <c r="Z105" i="12" s="1"/>
  <c r="AC97" i="12"/>
  <c r="Q97" i="12"/>
  <c r="R97" i="12" s="1"/>
  <c r="S97" i="12" s="1"/>
  <c r="T97" i="12" s="1"/>
  <c r="U97" i="12" s="1"/>
  <c r="V97" i="12" s="1"/>
  <c r="W97" i="12" s="1"/>
  <c r="X97" i="12" s="1"/>
  <c r="Y97" i="12" s="1"/>
  <c r="Z97" i="12" s="1"/>
  <c r="AC89" i="12"/>
  <c r="Q89" i="12"/>
  <c r="R89" i="12" s="1"/>
  <c r="S89" i="12" s="1"/>
  <c r="T89" i="12" s="1"/>
  <c r="U89" i="12" s="1"/>
  <c r="V89" i="12" s="1"/>
  <c r="W89" i="12" s="1"/>
  <c r="X89" i="12" s="1"/>
  <c r="Y89" i="12" s="1"/>
  <c r="Z89" i="12" s="1"/>
  <c r="AC81" i="12"/>
  <c r="Q81" i="12"/>
  <c r="R81" i="12" s="1"/>
  <c r="S81" i="12" s="1"/>
  <c r="T81" i="12" s="1"/>
  <c r="U81" i="12" s="1"/>
  <c r="V81" i="12" s="1"/>
  <c r="W81" i="12" s="1"/>
  <c r="X81" i="12" s="1"/>
  <c r="Y81" i="12" s="1"/>
  <c r="Z81" i="12" s="1"/>
  <c r="AC73" i="12"/>
  <c r="Q73" i="12"/>
  <c r="R73" i="12" s="1"/>
  <c r="S73" i="12" s="1"/>
  <c r="T73" i="12" s="1"/>
  <c r="U73" i="12" s="1"/>
  <c r="V73" i="12" s="1"/>
  <c r="W73" i="12" s="1"/>
  <c r="X73" i="12" s="1"/>
  <c r="Y73" i="12" s="1"/>
  <c r="Z73" i="12" s="1"/>
  <c r="AC65" i="12"/>
  <c r="Q65" i="12"/>
  <c r="R65" i="12" s="1"/>
  <c r="S65" i="12" s="1"/>
  <c r="T65" i="12" s="1"/>
  <c r="U65" i="12" s="1"/>
  <c r="V65" i="12" s="1"/>
  <c r="W65" i="12" s="1"/>
  <c r="X65" i="12" s="1"/>
  <c r="Y65" i="12" s="1"/>
  <c r="Z65" i="12" s="1"/>
  <c r="AC57" i="12"/>
  <c r="Q57" i="12"/>
  <c r="R57" i="12" s="1"/>
  <c r="S57" i="12" s="1"/>
  <c r="T57" i="12" s="1"/>
  <c r="U57" i="12" s="1"/>
  <c r="V57" i="12" s="1"/>
  <c r="W57" i="12" s="1"/>
  <c r="X57" i="12" s="1"/>
  <c r="Y57" i="12" s="1"/>
  <c r="Z57" i="12" s="1"/>
  <c r="AC49" i="12"/>
  <c r="Q49" i="12"/>
  <c r="R49" i="12" s="1"/>
  <c r="S49" i="12" s="1"/>
  <c r="T49" i="12" s="1"/>
  <c r="U49" i="12" s="1"/>
  <c r="V49" i="12" s="1"/>
  <c r="W49" i="12" s="1"/>
  <c r="X49" i="12" s="1"/>
  <c r="Y49" i="12" s="1"/>
  <c r="Z49" i="12" s="1"/>
  <c r="AC41" i="12"/>
  <c r="Q41" i="12"/>
  <c r="R41" i="12" s="1"/>
  <c r="S41" i="12" s="1"/>
  <c r="T41" i="12" s="1"/>
  <c r="U41" i="12" s="1"/>
  <c r="V41" i="12" s="1"/>
  <c r="W41" i="12" s="1"/>
  <c r="X41" i="12" s="1"/>
  <c r="Y41" i="12" s="1"/>
  <c r="Z41" i="12" s="1"/>
  <c r="AC33" i="12"/>
  <c r="Q33" i="12"/>
  <c r="R33" i="12" s="1"/>
  <c r="S33" i="12" s="1"/>
  <c r="T33" i="12" s="1"/>
  <c r="U33" i="12" s="1"/>
  <c r="V33" i="12" s="1"/>
  <c r="W33" i="12" s="1"/>
  <c r="X33" i="12" s="1"/>
  <c r="Y33" i="12" s="1"/>
  <c r="Z33" i="12" s="1"/>
  <c r="AC25" i="12"/>
  <c r="Q25" i="12"/>
  <c r="R25" i="12" s="1"/>
  <c r="S25" i="12" s="1"/>
  <c r="T25" i="12" s="1"/>
  <c r="U25" i="12" s="1"/>
  <c r="V25" i="12" s="1"/>
  <c r="W25" i="12" s="1"/>
  <c r="X25" i="12" s="1"/>
  <c r="Y25" i="12" s="1"/>
  <c r="Z25" i="12" s="1"/>
  <c r="AC17" i="12"/>
  <c r="Q17" i="12"/>
  <c r="R17" i="12" s="1"/>
  <c r="S17" i="12" s="1"/>
  <c r="T17" i="12" s="1"/>
  <c r="U17" i="12" s="1"/>
  <c r="V17" i="12" s="1"/>
  <c r="W17" i="12" s="1"/>
  <c r="X17" i="12" s="1"/>
  <c r="Y17" i="12" s="1"/>
  <c r="Z17" i="12" s="1"/>
  <c r="AC104" i="12"/>
  <c r="Q104" i="12"/>
  <c r="R104" i="12" s="1"/>
  <c r="S104" i="12" s="1"/>
  <c r="T104" i="12" s="1"/>
  <c r="U104" i="12" s="1"/>
  <c r="V104" i="12" s="1"/>
  <c r="W104" i="12" s="1"/>
  <c r="X104" i="12" s="1"/>
  <c r="Y104" i="12" s="1"/>
  <c r="Z104" i="12" s="1"/>
  <c r="AC96" i="12"/>
  <c r="Q96" i="12"/>
  <c r="R96" i="12" s="1"/>
  <c r="S96" i="12" s="1"/>
  <c r="T96" i="12" s="1"/>
  <c r="U96" i="12" s="1"/>
  <c r="V96" i="12" s="1"/>
  <c r="W96" i="12" s="1"/>
  <c r="X96" i="12" s="1"/>
  <c r="Y96" i="12" s="1"/>
  <c r="Z96" i="12" s="1"/>
  <c r="AC88" i="12"/>
  <c r="Q88" i="12"/>
  <c r="R88" i="12" s="1"/>
  <c r="S88" i="12" s="1"/>
  <c r="T88" i="12" s="1"/>
  <c r="U88" i="12" s="1"/>
  <c r="V88" i="12" s="1"/>
  <c r="W88" i="12" s="1"/>
  <c r="X88" i="12" s="1"/>
  <c r="Y88" i="12" s="1"/>
  <c r="Z88" i="12" s="1"/>
  <c r="AC80" i="12"/>
  <c r="Q80" i="12"/>
  <c r="R80" i="12" s="1"/>
  <c r="S80" i="12" s="1"/>
  <c r="T80" i="12" s="1"/>
  <c r="U80" i="12" s="1"/>
  <c r="V80" i="12" s="1"/>
  <c r="W80" i="12" s="1"/>
  <c r="X80" i="12" s="1"/>
  <c r="Y80" i="12" s="1"/>
  <c r="Z80" i="12" s="1"/>
  <c r="AC72" i="12"/>
  <c r="Q72" i="12"/>
  <c r="R72" i="12" s="1"/>
  <c r="S72" i="12" s="1"/>
  <c r="T72" i="12" s="1"/>
  <c r="U72" i="12" s="1"/>
  <c r="V72" i="12" s="1"/>
  <c r="W72" i="12" s="1"/>
  <c r="X72" i="12" s="1"/>
  <c r="Y72" i="12" s="1"/>
  <c r="Z72" i="12" s="1"/>
  <c r="AC64" i="12"/>
  <c r="Q64" i="12"/>
  <c r="R64" i="12" s="1"/>
  <c r="S64" i="12" s="1"/>
  <c r="T64" i="12" s="1"/>
  <c r="U64" i="12" s="1"/>
  <c r="V64" i="12" s="1"/>
  <c r="W64" i="12" s="1"/>
  <c r="X64" i="12" s="1"/>
  <c r="Y64" i="12" s="1"/>
  <c r="Z64" i="12" s="1"/>
  <c r="AC56" i="12"/>
  <c r="Q56" i="12"/>
  <c r="R56" i="12" s="1"/>
  <c r="S56" i="12" s="1"/>
  <c r="T56" i="12" s="1"/>
  <c r="U56" i="12" s="1"/>
  <c r="V56" i="12" s="1"/>
  <c r="W56" i="12" s="1"/>
  <c r="X56" i="12" s="1"/>
  <c r="Y56" i="12" s="1"/>
  <c r="Z56" i="12" s="1"/>
  <c r="AC48" i="12"/>
  <c r="Q48" i="12"/>
  <c r="R48" i="12" s="1"/>
  <c r="S48" i="12" s="1"/>
  <c r="T48" i="12" s="1"/>
  <c r="U48" i="12" s="1"/>
  <c r="V48" i="12" s="1"/>
  <c r="W48" i="12" s="1"/>
  <c r="X48" i="12" s="1"/>
  <c r="Y48" i="12" s="1"/>
  <c r="Z48" i="12" s="1"/>
  <c r="AC40" i="12"/>
  <c r="Q40" i="12"/>
  <c r="R40" i="12" s="1"/>
  <c r="S40" i="12" s="1"/>
  <c r="T40" i="12" s="1"/>
  <c r="U40" i="12" s="1"/>
  <c r="V40" i="12" s="1"/>
  <c r="W40" i="12" s="1"/>
  <c r="X40" i="12" s="1"/>
  <c r="Y40" i="12" s="1"/>
  <c r="Z40" i="12" s="1"/>
  <c r="AC32" i="12"/>
  <c r="Q32" i="12"/>
  <c r="R32" i="12" s="1"/>
  <c r="S32" i="12" s="1"/>
  <c r="T32" i="12" s="1"/>
  <c r="U32" i="12" s="1"/>
  <c r="V32" i="12" s="1"/>
  <c r="W32" i="12" s="1"/>
  <c r="X32" i="12" s="1"/>
  <c r="Y32" i="12" s="1"/>
  <c r="Z32" i="12" s="1"/>
  <c r="AC110" i="12"/>
  <c r="Q110" i="12"/>
  <c r="R110" i="12" s="1"/>
  <c r="S110" i="12" s="1"/>
  <c r="T110" i="12" s="1"/>
  <c r="U110" i="12" s="1"/>
  <c r="V110" i="12" s="1"/>
  <c r="W110" i="12" s="1"/>
  <c r="X110" i="12" s="1"/>
  <c r="Y110" i="12" s="1"/>
  <c r="Z110" i="12" s="1"/>
  <c r="AC102" i="12"/>
  <c r="Q102" i="12"/>
  <c r="R102" i="12" s="1"/>
  <c r="S102" i="12" s="1"/>
  <c r="T102" i="12" s="1"/>
  <c r="U102" i="12" s="1"/>
  <c r="V102" i="12" s="1"/>
  <c r="W102" i="12" s="1"/>
  <c r="X102" i="12" s="1"/>
  <c r="Y102" i="12" s="1"/>
  <c r="Z102" i="12" s="1"/>
  <c r="AC86" i="12"/>
  <c r="Q86" i="12"/>
  <c r="R86" i="12" s="1"/>
  <c r="S86" i="12" s="1"/>
  <c r="T86" i="12" s="1"/>
  <c r="U86" i="12" s="1"/>
  <c r="V86" i="12" s="1"/>
  <c r="W86" i="12" s="1"/>
  <c r="X86" i="12" s="1"/>
  <c r="Y86" i="12" s="1"/>
  <c r="Z86" i="12" s="1"/>
  <c r="AC70" i="12"/>
  <c r="Q70" i="12"/>
  <c r="R70" i="12" s="1"/>
  <c r="S70" i="12" s="1"/>
  <c r="T70" i="12" s="1"/>
  <c r="U70" i="12" s="1"/>
  <c r="V70" i="12" s="1"/>
  <c r="W70" i="12" s="1"/>
  <c r="X70" i="12" s="1"/>
  <c r="Y70" i="12" s="1"/>
  <c r="Z70" i="12" s="1"/>
  <c r="AC62" i="12"/>
  <c r="Q62" i="12"/>
  <c r="R62" i="12" s="1"/>
  <c r="S62" i="12" s="1"/>
  <c r="T62" i="12" s="1"/>
  <c r="U62" i="12" s="1"/>
  <c r="V62" i="12" s="1"/>
  <c r="W62" i="12" s="1"/>
  <c r="X62" i="12" s="1"/>
  <c r="Y62" i="12" s="1"/>
  <c r="Z62" i="12" s="1"/>
  <c r="AC46" i="12"/>
  <c r="Q46" i="12"/>
  <c r="R46" i="12" s="1"/>
  <c r="S46" i="12" s="1"/>
  <c r="T46" i="12" s="1"/>
  <c r="U46" i="12" s="1"/>
  <c r="V46" i="12" s="1"/>
  <c r="W46" i="12" s="1"/>
  <c r="X46" i="12" s="1"/>
  <c r="Y46" i="12" s="1"/>
  <c r="Z46" i="12" s="1"/>
  <c r="AC38" i="12"/>
  <c r="Q38" i="12"/>
  <c r="R38" i="12" s="1"/>
  <c r="S38" i="12" s="1"/>
  <c r="T38" i="12" s="1"/>
  <c r="U38" i="12" s="1"/>
  <c r="V38" i="12" s="1"/>
  <c r="W38" i="12" s="1"/>
  <c r="X38" i="12" s="1"/>
  <c r="Y38" i="12" s="1"/>
  <c r="Z38" i="12" s="1"/>
  <c r="AC109" i="12"/>
  <c r="Q109" i="12"/>
  <c r="R109" i="12" s="1"/>
  <c r="S109" i="12" s="1"/>
  <c r="T109" i="12" s="1"/>
  <c r="U109" i="12" s="1"/>
  <c r="V109" i="12" s="1"/>
  <c r="W109" i="12" s="1"/>
  <c r="X109" i="12" s="1"/>
  <c r="Y109" i="12" s="1"/>
  <c r="Z109" i="12" s="1"/>
  <c r="AC93" i="12"/>
  <c r="Q93" i="12"/>
  <c r="R93" i="12" s="1"/>
  <c r="S93" i="12" s="1"/>
  <c r="T93" i="12" s="1"/>
  <c r="U93" i="12" s="1"/>
  <c r="V93" i="12" s="1"/>
  <c r="W93" i="12" s="1"/>
  <c r="X93" i="12" s="1"/>
  <c r="Y93" i="12" s="1"/>
  <c r="Z93" i="12" s="1"/>
  <c r="AC77" i="12"/>
  <c r="Q77" i="12"/>
  <c r="R77" i="12" s="1"/>
  <c r="S77" i="12" s="1"/>
  <c r="T77" i="12" s="1"/>
  <c r="U77" i="12" s="1"/>
  <c r="V77" i="12" s="1"/>
  <c r="W77" i="12" s="1"/>
  <c r="X77" i="12" s="1"/>
  <c r="Y77" i="12" s="1"/>
  <c r="Z77" i="12" s="1"/>
  <c r="AC100" i="12"/>
  <c r="Q100" i="12"/>
  <c r="R100" i="12" s="1"/>
  <c r="S100" i="12" s="1"/>
  <c r="T100" i="12" s="1"/>
  <c r="U100" i="12" s="1"/>
  <c r="V100" i="12" s="1"/>
  <c r="W100" i="12" s="1"/>
  <c r="X100" i="12" s="1"/>
  <c r="Y100" i="12" s="1"/>
  <c r="Z100" i="12" s="1"/>
  <c r="AC92" i="12"/>
  <c r="Q92" i="12"/>
  <c r="R92" i="12" s="1"/>
  <c r="S92" i="12" s="1"/>
  <c r="T92" i="12" s="1"/>
  <c r="U92" i="12" s="1"/>
  <c r="V92" i="12" s="1"/>
  <c r="W92" i="12" s="1"/>
  <c r="X92" i="12" s="1"/>
  <c r="Y92" i="12" s="1"/>
  <c r="Z92" i="12" s="1"/>
  <c r="AC84" i="12"/>
  <c r="Q84" i="12"/>
  <c r="R84" i="12" s="1"/>
  <c r="S84" i="12" s="1"/>
  <c r="T84" i="12" s="1"/>
  <c r="U84" i="12" s="1"/>
  <c r="V84" i="12" s="1"/>
  <c r="W84" i="12" s="1"/>
  <c r="X84" i="12" s="1"/>
  <c r="Y84" i="12" s="1"/>
  <c r="Z84" i="12" s="1"/>
  <c r="AC68" i="12"/>
  <c r="Q68" i="12"/>
  <c r="R68" i="12" s="1"/>
  <c r="S68" i="12" s="1"/>
  <c r="T68" i="12" s="1"/>
  <c r="U68" i="12" s="1"/>
  <c r="V68" i="12" s="1"/>
  <c r="W68" i="12" s="1"/>
  <c r="X68" i="12" s="1"/>
  <c r="Y68" i="12" s="1"/>
  <c r="Z68" i="12" s="1"/>
  <c r="AC60" i="12"/>
  <c r="Q60" i="12"/>
  <c r="R60" i="12" s="1"/>
  <c r="S60" i="12" s="1"/>
  <c r="T60" i="12" s="1"/>
  <c r="U60" i="12" s="1"/>
  <c r="V60" i="12" s="1"/>
  <c r="W60" i="12" s="1"/>
  <c r="X60" i="12" s="1"/>
  <c r="Y60" i="12" s="1"/>
  <c r="Z60" i="12" s="1"/>
  <c r="AC52" i="12"/>
  <c r="Q52" i="12"/>
  <c r="R52" i="12" s="1"/>
  <c r="S52" i="12" s="1"/>
  <c r="T52" i="12" s="1"/>
  <c r="U52" i="12" s="1"/>
  <c r="V52" i="12" s="1"/>
  <c r="W52" i="12" s="1"/>
  <c r="X52" i="12" s="1"/>
  <c r="Y52" i="12" s="1"/>
  <c r="Z52" i="12" s="1"/>
  <c r="AC99" i="12"/>
  <c r="Q99" i="12"/>
  <c r="R99" i="12" s="1"/>
  <c r="S99" i="12" s="1"/>
  <c r="T99" i="12" s="1"/>
  <c r="U99" i="12" s="1"/>
  <c r="V99" i="12" s="1"/>
  <c r="W99" i="12" s="1"/>
  <c r="X99" i="12" s="1"/>
  <c r="Y99" i="12" s="1"/>
  <c r="Z99" i="12" s="1"/>
  <c r="AC106" i="12"/>
  <c r="Q106" i="12"/>
  <c r="R106" i="12" s="1"/>
  <c r="S106" i="12" s="1"/>
  <c r="T106" i="12" s="1"/>
  <c r="U106" i="12" s="1"/>
  <c r="V106" i="12" s="1"/>
  <c r="W106" i="12" s="1"/>
  <c r="X106" i="12" s="1"/>
  <c r="Y106" i="12" s="1"/>
  <c r="Z106" i="12" s="1"/>
  <c r="AC98" i="12"/>
  <c r="Q98" i="12"/>
  <c r="R98" i="12" s="1"/>
  <c r="S98" i="12" s="1"/>
  <c r="T98" i="12" s="1"/>
  <c r="U98" i="12" s="1"/>
  <c r="V98" i="12" s="1"/>
  <c r="W98" i="12" s="1"/>
  <c r="X98" i="12" s="1"/>
  <c r="Y98" i="12" s="1"/>
  <c r="Z98" i="12" s="1"/>
  <c r="AC90" i="12"/>
  <c r="Q90" i="12"/>
  <c r="R90" i="12" s="1"/>
  <c r="S90" i="12" s="1"/>
  <c r="T90" i="12" s="1"/>
  <c r="U90" i="12" s="1"/>
  <c r="V90" i="12" s="1"/>
  <c r="W90" i="12" s="1"/>
  <c r="X90" i="12" s="1"/>
  <c r="Y90" i="12" s="1"/>
  <c r="Z90" i="12" s="1"/>
  <c r="AC82" i="12"/>
  <c r="Q82" i="12"/>
  <c r="R82" i="12" s="1"/>
  <c r="S82" i="12" s="1"/>
  <c r="T82" i="12" s="1"/>
  <c r="U82" i="12" s="1"/>
  <c r="V82" i="12" s="1"/>
  <c r="W82" i="12" s="1"/>
  <c r="X82" i="12" s="1"/>
  <c r="Y82" i="12" s="1"/>
  <c r="Z82" i="12" s="1"/>
  <c r="AC74" i="12"/>
  <c r="Q74" i="12"/>
  <c r="R74" i="12" s="1"/>
  <c r="S74" i="12" s="1"/>
  <c r="T74" i="12" s="1"/>
  <c r="U74" i="12" s="1"/>
  <c r="V74" i="12" s="1"/>
  <c r="W74" i="12" s="1"/>
  <c r="X74" i="12" s="1"/>
  <c r="Y74" i="12" s="1"/>
  <c r="Z74" i="12" s="1"/>
  <c r="AC66" i="12"/>
  <c r="Q66" i="12"/>
  <c r="R66" i="12" s="1"/>
  <c r="S66" i="12" s="1"/>
  <c r="T66" i="12" s="1"/>
  <c r="U66" i="12" s="1"/>
  <c r="V66" i="12" s="1"/>
  <c r="W66" i="12" s="1"/>
  <c r="X66" i="12" s="1"/>
  <c r="Y66" i="12" s="1"/>
  <c r="Z66" i="12" s="1"/>
  <c r="AC58" i="12"/>
  <c r="Q58" i="12"/>
  <c r="R58" i="12" s="1"/>
  <c r="S58" i="12" s="1"/>
  <c r="T58" i="12" s="1"/>
  <c r="U58" i="12" s="1"/>
  <c r="V58" i="12" s="1"/>
  <c r="W58" i="12" s="1"/>
  <c r="X58" i="12" s="1"/>
  <c r="Y58" i="12" s="1"/>
  <c r="Z58" i="12" s="1"/>
  <c r="AC50" i="12"/>
  <c r="Q50" i="12"/>
  <c r="R50" i="12" s="1"/>
  <c r="S50" i="12" s="1"/>
  <c r="T50" i="12" s="1"/>
  <c r="U50" i="12" s="1"/>
  <c r="V50" i="12" s="1"/>
  <c r="W50" i="12" s="1"/>
  <c r="X50" i="12" s="1"/>
  <c r="Y50" i="12" s="1"/>
  <c r="Z50" i="12" s="1"/>
  <c r="AC42" i="12"/>
  <c r="Q42" i="12"/>
  <c r="R42" i="12" s="1"/>
  <c r="S42" i="12" s="1"/>
  <c r="T42" i="12" s="1"/>
  <c r="U42" i="12" s="1"/>
  <c r="V42" i="12" s="1"/>
  <c r="W42" i="12" s="1"/>
  <c r="X42" i="12" s="1"/>
  <c r="Y42" i="12" s="1"/>
  <c r="Z42" i="12" s="1"/>
  <c r="AC34" i="12"/>
  <c r="Q34" i="12"/>
  <c r="R34" i="12" s="1"/>
  <c r="S34" i="12" s="1"/>
  <c r="T34" i="12" s="1"/>
  <c r="U34" i="12" s="1"/>
  <c r="V34" i="12" s="1"/>
  <c r="W34" i="12" s="1"/>
  <c r="X34" i="12" s="1"/>
  <c r="Y34" i="12" s="1"/>
  <c r="Z34" i="12" s="1"/>
  <c r="AC26" i="12"/>
  <c r="Q26" i="12"/>
  <c r="R26" i="12" s="1"/>
  <c r="S26" i="12" s="1"/>
  <c r="T26" i="12" s="1"/>
  <c r="U26" i="12" s="1"/>
  <c r="V26" i="12" s="1"/>
  <c r="W26" i="12" s="1"/>
  <c r="X26" i="12" s="1"/>
  <c r="Y26" i="12" s="1"/>
  <c r="Z26" i="12" s="1"/>
  <c r="AC18" i="12"/>
  <c r="Q18" i="12"/>
  <c r="R18" i="12" s="1"/>
  <c r="S18" i="12" s="1"/>
  <c r="T18" i="12" s="1"/>
  <c r="U18" i="12" s="1"/>
  <c r="V18" i="12" s="1"/>
  <c r="W18" i="12" s="1"/>
  <c r="X18" i="12" s="1"/>
  <c r="Y18" i="12" s="1"/>
  <c r="Z18" i="12" s="1"/>
  <c r="AC13" i="12"/>
  <c r="AC19" i="12"/>
  <c r="AC28" i="12"/>
  <c r="AC36" i="12"/>
  <c r="AC24" i="12"/>
  <c r="AC16" i="12"/>
  <c r="AC15" i="12"/>
  <c r="AC14" i="12"/>
  <c r="AC44" i="12"/>
  <c r="AC12" i="12"/>
  <c r="AC20" i="12"/>
  <c r="AC22" i="12"/>
  <c r="AC27" i="12"/>
  <c r="AC21" i="12"/>
  <c r="C22" i="20" l="1"/>
  <c r="E12" i="20"/>
  <c r="G12" i="20" s="1"/>
  <c r="AD22" i="12" l="1"/>
  <c r="AP22" i="12" s="1"/>
  <c r="AD54" i="12"/>
  <c r="AP54" i="12" s="1"/>
  <c r="AD86" i="12"/>
  <c r="AP86" i="12" s="1"/>
  <c r="AD99" i="12"/>
  <c r="AP99" i="12" s="1"/>
  <c r="AD110" i="12"/>
  <c r="AP110" i="12" s="1"/>
  <c r="AD14" i="12"/>
  <c r="AP14" i="12" s="1"/>
  <c r="AD46" i="12"/>
  <c r="AP46" i="12" s="1"/>
  <c r="AD30" i="12"/>
  <c r="AP30" i="12" s="1"/>
  <c r="AD62" i="12"/>
  <c r="AP62" i="12" s="1"/>
  <c r="AD78" i="12"/>
  <c r="AP78" i="12" s="1"/>
  <c r="AD94" i="12"/>
  <c r="AP94" i="12" s="1"/>
  <c r="AD102" i="12"/>
  <c r="AP102" i="12" s="1"/>
  <c r="AD38" i="12"/>
  <c r="AP38" i="12" s="1"/>
  <c r="AD70" i="12"/>
  <c r="AP70" i="12" s="1"/>
  <c r="AE107" i="12"/>
  <c r="AQ107" i="12" s="1"/>
  <c r="AE40" i="12"/>
  <c r="AQ40" i="12" s="1"/>
  <c r="AE48" i="12"/>
  <c r="AQ48" i="12" s="1"/>
  <c r="AE56" i="12"/>
  <c r="AQ56" i="12" s="1"/>
  <c r="AE80" i="12"/>
  <c r="AQ80" i="12" s="1"/>
  <c r="AE19" i="12"/>
  <c r="AQ19" i="12" s="1"/>
  <c r="AE35" i="12"/>
  <c r="AQ35" i="12" s="1"/>
  <c r="AE106" i="12"/>
  <c r="AQ106" i="12" s="1"/>
  <c r="AE29" i="12"/>
  <c r="AQ29" i="12" s="1"/>
  <c r="AE45" i="12"/>
  <c r="AQ45" i="12" s="1"/>
  <c r="AE83" i="12"/>
  <c r="AQ83" i="12" s="1"/>
  <c r="AE38" i="12"/>
  <c r="AQ38" i="12" s="1"/>
  <c r="AE62" i="12"/>
  <c r="AQ62" i="12" s="1"/>
  <c r="AE78" i="12"/>
  <c r="AQ78" i="12" s="1"/>
  <c r="AE22" i="12"/>
  <c r="AQ22" i="12" s="1"/>
  <c r="AE94" i="12"/>
  <c r="AQ94" i="12" s="1"/>
  <c r="AE46" i="12"/>
  <c r="AQ46" i="12" s="1"/>
  <c r="AE14" i="12"/>
  <c r="AQ14" i="12" s="1"/>
  <c r="AE30" i="12"/>
  <c r="AQ30" i="12" s="1"/>
  <c r="AE54" i="12"/>
  <c r="AQ54" i="12" s="1"/>
  <c r="AE70" i="12"/>
  <c r="AQ70" i="12" s="1"/>
  <c r="AE102" i="12"/>
  <c r="AQ102" i="12" s="1"/>
  <c r="AE110" i="12"/>
  <c r="AQ110" i="12" s="1"/>
  <c r="C18" i="4"/>
  <c r="C101" i="13" l="1"/>
  <c r="D105" i="6" s="1"/>
  <c r="C101" i="14"/>
  <c r="D105" i="5" s="1"/>
  <c r="C56" i="13"/>
  <c r="D60" i="6" s="1"/>
  <c r="C56" i="14"/>
  <c r="D60" i="5" s="1"/>
  <c r="B32" i="13"/>
  <c r="C36" i="6" s="1"/>
  <c r="B32" i="14"/>
  <c r="C36" i="5" s="1"/>
  <c r="N36" i="5" s="1"/>
  <c r="C48" i="13"/>
  <c r="D52" i="6" s="1"/>
  <c r="C48" i="14"/>
  <c r="D52" i="5" s="1"/>
  <c r="C32" i="13"/>
  <c r="D36" i="6" s="1"/>
  <c r="C32" i="14"/>
  <c r="D36" i="5" s="1"/>
  <c r="C29" i="13"/>
  <c r="D33" i="6" s="1"/>
  <c r="C29" i="14"/>
  <c r="D33" i="5" s="1"/>
  <c r="C42" i="13"/>
  <c r="D46" i="6" s="1"/>
  <c r="C42" i="14"/>
  <c r="D46" i="5" s="1"/>
  <c r="B96" i="13"/>
  <c r="C100" i="6" s="1"/>
  <c r="B96" i="14"/>
  <c r="C100" i="5" s="1"/>
  <c r="N100" i="5" s="1"/>
  <c r="B93" i="13"/>
  <c r="C97" i="6" s="1"/>
  <c r="B93" i="14"/>
  <c r="C97" i="5" s="1"/>
  <c r="N97" i="5" s="1"/>
  <c r="B8" i="13"/>
  <c r="C12" i="6" s="1"/>
  <c r="B8" i="14"/>
  <c r="C12" i="5" s="1"/>
  <c r="N12" i="5" s="1"/>
  <c r="B104" i="13"/>
  <c r="C108" i="6" s="1"/>
  <c r="B104" i="14"/>
  <c r="C108" i="5" s="1"/>
  <c r="N108" i="5" s="1"/>
  <c r="C24" i="14"/>
  <c r="D28" i="5" s="1"/>
  <c r="C24" i="13"/>
  <c r="D28" i="6" s="1"/>
  <c r="C88" i="13"/>
  <c r="D92" i="6" s="1"/>
  <c r="C88" i="14"/>
  <c r="D92" i="5" s="1"/>
  <c r="C13" i="13"/>
  <c r="D17" i="6" s="1"/>
  <c r="C13" i="14"/>
  <c r="D17" i="5" s="1"/>
  <c r="C34" i="13"/>
  <c r="D38" i="6" s="1"/>
  <c r="C34" i="14"/>
  <c r="D38" i="5" s="1"/>
  <c r="B88" i="13"/>
  <c r="C92" i="6" s="1"/>
  <c r="B88" i="14"/>
  <c r="C92" i="5" s="1"/>
  <c r="N92" i="5" s="1"/>
  <c r="B80" i="13"/>
  <c r="C84" i="6" s="1"/>
  <c r="B80" i="14"/>
  <c r="C84" i="5" s="1"/>
  <c r="N84" i="5" s="1"/>
  <c r="C72" i="13"/>
  <c r="D76" i="6" s="1"/>
  <c r="C72" i="14"/>
  <c r="D76" i="5" s="1"/>
  <c r="C77" i="13"/>
  <c r="D81" i="6" s="1"/>
  <c r="C77" i="14"/>
  <c r="D81" i="5" s="1"/>
  <c r="C39" i="13"/>
  <c r="D43" i="6" s="1"/>
  <c r="C39" i="14"/>
  <c r="D43" i="5" s="1"/>
  <c r="B72" i="13"/>
  <c r="C76" i="6" s="1"/>
  <c r="B72" i="14"/>
  <c r="C76" i="5" s="1"/>
  <c r="N76" i="5" s="1"/>
  <c r="B48" i="13"/>
  <c r="C52" i="6" s="1"/>
  <c r="B48" i="14"/>
  <c r="C52" i="5" s="1"/>
  <c r="N52" i="5" s="1"/>
  <c r="C100" i="13"/>
  <c r="D104" i="6" s="1"/>
  <c r="C100" i="14"/>
  <c r="D104" i="5" s="1"/>
  <c r="C104" i="13"/>
  <c r="D108" i="6" s="1"/>
  <c r="C104" i="14"/>
  <c r="D108" i="5" s="1"/>
  <c r="B56" i="13"/>
  <c r="C60" i="6" s="1"/>
  <c r="B56" i="14"/>
  <c r="C60" i="5" s="1"/>
  <c r="N60" i="5" s="1"/>
  <c r="B16" i="13"/>
  <c r="C20" i="6" s="1"/>
  <c r="B16" i="14"/>
  <c r="C20" i="5" s="1"/>
  <c r="N20" i="5" s="1"/>
  <c r="B40" i="13"/>
  <c r="C44" i="6" s="1"/>
  <c r="B40" i="14"/>
  <c r="C44" i="5" s="1"/>
  <c r="N44" i="5" s="1"/>
  <c r="C96" i="14"/>
  <c r="D100" i="5" s="1"/>
  <c r="C96" i="13"/>
  <c r="D100" i="6" s="1"/>
  <c r="B64" i="13"/>
  <c r="C68" i="6" s="1"/>
  <c r="B64" i="14"/>
  <c r="C68" i="5" s="1"/>
  <c r="N68" i="5" s="1"/>
  <c r="C64" i="13"/>
  <c r="D68" i="6" s="1"/>
  <c r="C64" i="14"/>
  <c r="D68" i="5" s="1"/>
  <c r="C50" i="13"/>
  <c r="D54" i="6" s="1"/>
  <c r="C50" i="14"/>
  <c r="D54" i="5" s="1"/>
  <c r="C8" i="13"/>
  <c r="D12" i="6" s="1"/>
  <c r="C8" i="14"/>
  <c r="D12" i="5" s="1"/>
  <c r="C16" i="13"/>
  <c r="D20" i="6" s="1"/>
  <c r="C16" i="14"/>
  <c r="D20" i="5" s="1"/>
  <c r="C40" i="13"/>
  <c r="D44" i="6" s="1"/>
  <c r="C40" i="14"/>
  <c r="D44" i="5" s="1"/>
  <c r="C23" i="13"/>
  <c r="D27" i="6" s="1"/>
  <c r="C23" i="14"/>
  <c r="D27" i="5" s="1"/>
  <c r="C74" i="13"/>
  <c r="D78" i="6" s="1"/>
  <c r="C74" i="14"/>
  <c r="D78" i="5" s="1"/>
  <c r="B24" i="13"/>
  <c r="C28" i="6" s="1"/>
  <c r="B24" i="14"/>
  <c r="C28" i="5" s="1"/>
  <c r="N28" i="5" s="1"/>
  <c r="AE99" i="12"/>
  <c r="AQ99" i="12" s="1"/>
  <c r="AE86" i="12"/>
  <c r="AQ86" i="12" s="1"/>
  <c r="AD65" i="12"/>
  <c r="AP65" i="12" s="1"/>
  <c r="AD75" i="12"/>
  <c r="AP75" i="12" s="1"/>
  <c r="AD24" i="12"/>
  <c r="AP24" i="12" s="1"/>
  <c r="AD26" i="12"/>
  <c r="AP26" i="12" s="1"/>
  <c r="AD105" i="12"/>
  <c r="AP105" i="12" s="1"/>
  <c r="AD109" i="12"/>
  <c r="AP109" i="12" s="1"/>
  <c r="AD45" i="12"/>
  <c r="AP45" i="12" s="1"/>
  <c r="AD32" i="12"/>
  <c r="AP32" i="12" s="1"/>
  <c r="AE11" i="12"/>
  <c r="AD12" i="12"/>
  <c r="AP12" i="12" s="1"/>
  <c r="AD82" i="12"/>
  <c r="AP82" i="12" s="1"/>
  <c r="AD79" i="12"/>
  <c r="AP79" i="12" s="1"/>
  <c r="AD101" i="12"/>
  <c r="AP101" i="12" s="1"/>
  <c r="AD88" i="12"/>
  <c r="AP88" i="12" s="1"/>
  <c r="AD108" i="12"/>
  <c r="AP108" i="12" s="1"/>
  <c r="AD57" i="12"/>
  <c r="AP57" i="12" s="1"/>
  <c r="AD74" i="12"/>
  <c r="AP74" i="12" s="1"/>
  <c r="AD71" i="12"/>
  <c r="AP71" i="12" s="1"/>
  <c r="AD16" i="12"/>
  <c r="AP16" i="12" s="1"/>
  <c r="AD41" i="12"/>
  <c r="AP41" i="12" s="1"/>
  <c r="AD66" i="12"/>
  <c r="AP66" i="12" s="1"/>
  <c r="AD21" i="12"/>
  <c r="AP21" i="12" s="1"/>
  <c r="AE88" i="12"/>
  <c r="AQ88" i="12" s="1"/>
  <c r="AD58" i="12"/>
  <c r="AP58" i="12" s="1"/>
  <c r="AD51" i="12"/>
  <c r="AP51" i="12" s="1"/>
  <c r="AD81" i="12"/>
  <c r="AP81" i="12" s="1"/>
  <c r="AD76" i="12"/>
  <c r="AP76" i="12" s="1"/>
  <c r="AD50" i="12"/>
  <c r="AP50" i="12" s="1"/>
  <c r="AD84" i="12"/>
  <c r="AP84" i="12" s="1"/>
  <c r="AD47" i="12"/>
  <c r="AP47" i="12" s="1"/>
  <c r="AD43" i="12"/>
  <c r="AP43" i="12" s="1"/>
  <c r="AD69" i="12"/>
  <c r="AP69" i="12" s="1"/>
  <c r="AD106" i="12"/>
  <c r="AP106" i="12" s="1"/>
  <c r="AD56" i="12"/>
  <c r="AP56" i="12" s="1"/>
  <c r="AD20" i="12"/>
  <c r="AP20" i="12" s="1"/>
  <c r="AD52" i="12"/>
  <c r="AP52" i="12" s="1"/>
  <c r="AE24" i="12"/>
  <c r="AQ24" i="12" s="1"/>
  <c r="AD31" i="12"/>
  <c r="AP31" i="12" s="1"/>
  <c r="AD33" i="12"/>
  <c r="AP33" i="12" s="1"/>
  <c r="AD93" i="12"/>
  <c r="AP93" i="12" s="1"/>
  <c r="AD80" i="12"/>
  <c r="AP80" i="12" s="1"/>
  <c r="AD104" i="12"/>
  <c r="AP104" i="12" s="1"/>
  <c r="AD100" i="12"/>
  <c r="AP100" i="12" s="1"/>
  <c r="AD72" i="12"/>
  <c r="AP72" i="12" s="1"/>
  <c r="AD107" i="12"/>
  <c r="AP107" i="12" s="1"/>
  <c r="AD15" i="12"/>
  <c r="AP15" i="12" s="1"/>
  <c r="AD55" i="12"/>
  <c r="AP55" i="12" s="1"/>
  <c r="AD13" i="12"/>
  <c r="AP13" i="12" s="1"/>
  <c r="AD64" i="12"/>
  <c r="AP64" i="12" s="1"/>
  <c r="AD73" i="12"/>
  <c r="AP73" i="12" s="1"/>
  <c r="AD44" i="12"/>
  <c r="AP44" i="12" s="1"/>
  <c r="AD42" i="12"/>
  <c r="AP42" i="12" s="1"/>
  <c r="AD68" i="12"/>
  <c r="AP68" i="12" s="1"/>
  <c r="AD103" i="12"/>
  <c r="AP103" i="12" s="1"/>
  <c r="AD39" i="12"/>
  <c r="AP39" i="12" s="1"/>
  <c r="AD27" i="12"/>
  <c r="AP27" i="12" s="1"/>
  <c r="AD61" i="12"/>
  <c r="AP61" i="12" s="1"/>
  <c r="AD35" i="12"/>
  <c r="AP35" i="12" s="1"/>
  <c r="AD48" i="12"/>
  <c r="AP48" i="12" s="1"/>
  <c r="AD25" i="12"/>
  <c r="AP25" i="12" s="1"/>
  <c r="AD90" i="12"/>
  <c r="AP90" i="12" s="1"/>
  <c r="AD87" i="12"/>
  <c r="AP87" i="12" s="1"/>
  <c r="AD83" i="12"/>
  <c r="AP83" i="12" s="1"/>
  <c r="AD11" i="12"/>
  <c r="AE32" i="12"/>
  <c r="AQ32" i="12" s="1"/>
  <c r="AD18" i="12"/>
  <c r="AP18" i="12" s="1"/>
  <c r="AD37" i="12"/>
  <c r="AP37" i="12" s="1"/>
  <c r="AD23" i="12"/>
  <c r="AP23" i="12" s="1"/>
  <c r="AD67" i="12"/>
  <c r="AP67" i="12" s="1"/>
  <c r="AD29" i="12"/>
  <c r="AP29" i="12" s="1"/>
  <c r="AD97" i="12"/>
  <c r="AP97" i="12" s="1"/>
  <c r="AE16" i="12"/>
  <c r="AQ16" i="12" s="1"/>
  <c r="AD63" i="12"/>
  <c r="AP63" i="12" s="1"/>
  <c r="AD59" i="12"/>
  <c r="AP59" i="12" s="1"/>
  <c r="AD85" i="12"/>
  <c r="AP85" i="12" s="1"/>
  <c r="AD89" i="12"/>
  <c r="AP89" i="12" s="1"/>
  <c r="AD17" i="12"/>
  <c r="AP17" i="12" s="1"/>
  <c r="AD92" i="12"/>
  <c r="AP92" i="12" s="1"/>
  <c r="AD77" i="12"/>
  <c r="AP77" i="12" s="1"/>
  <c r="AD49" i="12"/>
  <c r="AP49" i="12" s="1"/>
  <c r="AD36" i="12"/>
  <c r="AP36" i="12" s="1"/>
  <c r="AE109" i="12"/>
  <c r="AQ109" i="12" s="1"/>
  <c r="AD98" i="12"/>
  <c r="AP98" i="12" s="1"/>
  <c r="AD34" i="12"/>
  <c r="AP34" i="12" s="1"/>
  <c r="AD60" i="12"/>
  <c r="AP60" i="12" s="1"/>
  <c r="AD95" i="12"/>
  <c r="AP95" i="12" s="1"/>
  <c r="AD28" i="12"/>
  <c r="AP28" i="12" s="1"/>
  <c r="AD91" i="12"/>
  <c r="AP91" i="12" s="1"/>
  <c r="AD96" i="12"/>
  <c r="AP96" i="12" s="1"/>
  <c r="AD53" i="12"/>
  <c r="AP53" i="12" s="1"/>
  <c r="AD19" i="12"/>
  <c r="AP19" i="12" s="1"/>
  <c r="AD40" i="12"/>
  <c r="AP40" i="12" s="1"/>
  <c r="AE77" i="12"/>
  <c r="AQ77" i="12" s="1"/>
  <c r="AE51" i="12"/>
  <c r="AQ51" i="12" s="1"/>
  <c r="AE43" i="12"/>
  <c r="AQ43" i="12" s="1"/>
  <c r="AE91" i="12"/>
  <c r="AQ91" i="12" s="1"/>
  <c r="AE96" i="12"/>
  <c r="AQ96" i="12" s="1"/>
  <c r="AE13" i="12"/>
  <c r="AQ13" i="12" s="1"/>
  <c r="AE75" i="12"/>
  <c r="AQ75" i="12" s="1"/>
  <c r="AE37" i="12"/>
  <c r="AQ37" i="12" s="1"/>
  <c r="AE64" i="12"/>
  <c r="AQ64" i="12" s="1"/>
  <c r="AE85" i="12"/>
  <c r="AQ85" i="12" s="1"/>
  <c r="AE59" i="12"/>
  <c r="AQ59" i="12" s="1"/>
  <c r="AE72" i="12"/>
  <c r="AQ72" i="12" s="1"/>
  <c r="AE21" i="12"/>
  <c r="AQ21" i="12" s="1"/>
  <c r="AE101" i="12"/>
  <c r="AQ101" i="12" s="1"/>
  <c r="AE93" i="12"/>
  <c r="AQ93" i="12" s="1"/>
  <c r="AE27" i="12"/>
  <c r="AQ27" i="12" s="1"/>
  <c r="AE53" i="12"/>
  <c r="AQ53" i="12" s="1"/>
  <c r="AE69" i="12"/>
  <c r="AQ69" i="12" s="1"/>
  <c r="AE12" i="12"/>
  <c r="AQ12" i="12" s="1"/>
  <c r="AE52" i="12"/>
  <c r="AQ52" i="12" s="1"/>
  <c r="AE65" i="12"/>
  <c r="AQ65" i="12" s="1"/>
  <c r="AF107" i="12"/>
  <c r="AR107" i="12" s="1"/>
  <c r="AE41" i="12"/>
  <c r="AQ41" i="12" s="1"/>
  <c r="AF29" i="12"/>
  <c r="AR29" i="12" s="1"/>
  <c r="AF86" i="12"/>
  <c r="AR86" i="12" s="1"/>
  <c r="AE74" i="12"/>
  <c r="AQ74" i="12" s="1"/>
  <c r="AE23" i="12"/>
  <c r="AQ23" i="12" s="1"/>
  <c r="AE33" i="12"/>
  <c r="AQ33" i="12" s="1"/>
  <c r="AE108" i="12"/>
  <c r="AQ108" i="12" s="1"/>
  <c r="AF110" i="12"/>
  <c r="AR110" i="12" s="1"/>
  <c r="AF40" i="12"/>
  <c r="AR40" i="12" s="1"/>
  <c r="AE15" i="12"/>
  <c r="AQ15" i="12" s="1"/>
  <c r="AE17" i="12"/>
  <c r="AQ17" i="12" s="1"/>
  <c r="AF30" i="12"/>
  <c r="AR30" i="12" s="1"/>
  <c r="AE66" i="12"/>
  <c r="AQ66" i="12" s="1"/>
  <c r="AE100" i="12"/>
  <c r="AQ100" i="12" s="1"/>
  <c r="AE71" i="12"/>
  <c r="AQ71" i="12" s="1"/>
  <c r="AF78" i="12"/>
  <c r="AR78" i="12" s="1"/>
  <c r="AE28" i="12"/>
  <c r="AQ28" i="12" s="1"/>
  <c r="AF54" i="12"/>
  <c r="AR54" i="12" s="1"/>
  <c r="AE18" i="12"/>
  <c r="AQ18" i="12" s="1"/>
  <c r="AF99" i="12"/>
  <c r="AR99" i="12" s="1"/>
  <c r="AF35" i="12"/>
  <c r="AR35" i="12" s="1"/>
  <c r="AE97" i="12"/>
  <c r="AQ97" i="12" s="1"/>
  <c r="AE104" i="12"/>
  <c r="AQ104" i="12" s="1"/>
  <c r="AE76" i="12"/>
  <c r="AQ76" i="12" s="1"/>
  <c r="AF46" i="12"/>
  <c r="AR46" i="12" s="1"/>
  <c r="AE58" i="12"/>
  <c r="AQ58" i="12" s="1"/>
  <c r="AE92" i="12"/>
  <c r="AQ92" i="12" s="1"/>
  <c r="AF94" i="12"/>
  <c r="AR94" i="12" s="1"/>
  <c r="AE63" i="12"/>
  <c r="AQ63" i="12" s="1"/>
  <c r="AF83" i="12"/>
  <c r="AR83" i="12" s="1"/>
  <c r="AE49" i="12"/>
  <c r="AQ49" i="12" s="1"/>
  <c r="AE31" i="12"/>
  <c r="AQ31" i="12" s="1"/>
  <c r="AE90" i="12"/>
  <c r="AQ90" i="12" s="1"/>
  <c r="AF48" i="12"/>
  <c r="AR48" i="12" s="1"/>
  <c r="AE105" i="12"/>
  <c r="AQ105" i="12" s="1"/>
  <c r="AE89" i="12"/>
  <c r="AQ89" i="12" s="1"/>
  <c r="AE44" i="12"/>
  <c r="AQ44" i="12" s="1"/>
  <c r="AF102" i="12"/>
  <c r="AR102" i="12" s="1"/>
  <c r="AF14" i="12"/>
  <c r="AR14" i="12" s="1"/>
  <c r="AE50" i="12"/>
  <c r="AQ50" i="12" s="1"/>
  <c r="AE84" i="12"/>
  <c r="AQ84" i="12" s="1"/>
  <c r="AE55" i="12"/>
  <c r="AQ55" i="12" s="1"/>
  <c r="AF62" i="12"/>
  <c r="AR62" i="12" s="1"/>
  <c r="AF19" i="12"/>
  <c r="AR19" i="12" s="1"/>
  <c r="AF56" i="12"/>
  <c r="AR56" i="12" s="1"/>
  <c r="AE26" i="12"/>
  <c r="AQ26" i="12" s="1"/>
  <c r="AE25" i="12"/>
  <c r="AQ25" i="12" s="1"/>
  <c r="AE57" i="12"/>
  <c r="AQ57" i="12" s="1"/>
  <c r="AE82" i="12"/>
  <c r="AQ82" i="12" s="1"/>
  <c r="AE81" i="12"/>
  <c r="AQ81" i="12" s="1"/>
  <c r="AE36" i="12"/>
  <c r="AQ36" i="12" s="1"/>
  <c r="AF45" i="12"/>
  <c r="AR45" i="12" s="1"/>
  <c r="AF106" i="12"/>
  <c r="AR106" i="12" s="1"/>
  <c r="AE42" i="12"/>
  <c r="AQ42" i="12" s="1"/>
  <c r="AE68" i="12"/>
  <c r="AQ68" i="12" s="1"/>
  <c r="AF22" i="12"/>
  <c r="AR22" i="12" s="1"/>
  <c r="AE47" i="12"/>
  <c r="AQ47" i="12" s="1"/>
  <c r="AE95" i="12"/>
  <c r="AQ95" i="12" s="1"/>
  <c r="AE87" i="12"/>
  <c r="AQ87" i="12" s="1"/>
  <c r="AF11" i="12"/>
  <c r="AF80" i="12"/>
  <c r="AR80" i="12" s="1"/>
  <c r="AE79" i="12"/>
  <c r="AQ79" i="12" s="1"/>
  <c r="AE73" i="12"/>
  <c r="AQ73" i="12" s="1"/>
  <c r="AE20" i="12"/>
  <c r="AQ20" i="12" s="1"/>
  <c r="AF70" i="12"/>
  <c r="AR70" i="12" s="1"/>
  <c r="AE98" i="12"/>
  <c r="AQ98" i="12" s="1"/>
  <c r="AE34" i="12"/>
  <c r="AQ34" i="12" s="1"/>
  <c r="AE60" i="12"/>
  <c r="AQ60" i="12" s="1"/>
  <c r="AE103" i="12"/>
  <c r="AQ103" i="12" s="1"/>
  <c r="AE39" i="12"/>
  <c r="AQ39" i="12" s="1"/>
  <c r="AF38" i="12"/>
  <c r="AR38" i="12" s="1"/>
  <c r="AQ11" i="12" l="1"/>
  <c r="AP11" i="12"/>
  <c r="AR11" i="12"/>
  <c r="N44" i="6"/>
  <c r="N108" i="6"/>
  <c r="N36" i="6"/>
  <c r="N20" i="6"/>
  <c r="N52" i="6"/>
  <c r="N12" i="6"/>
  <c r="N28" i="6"/>
  <c r="N68" i="6"/>
  <c r="N60" i="6"/>
  <c r="N76" i="6"/>
  <c r="N84" i="6"/>
  <c r="N97" i="6"/>
  <c r="N92" i="6"/>
  <c r="N100" i="6"/>
  <c r="C28" i="13"/>
  <c r="D32" i="6" s="1"/>
  <c r="C28" i="14"/>
  <c r="D32" i="5" s="1"/>
  <c r="D8" i="13"/>
  <c r="E12" i="6" s="1"/>
  <c r="D8" i="14"/>
  <c r="E12" i="5" s="1"/>
  <c r="C60" i="13"/>
  <c r="D64" i="6" s="1"/>
  <c r="C60" i="14"/>
  <c r="D64" i="5" s="1"/>
  <c r="C58" i="14"/>
  <c r="D62" i="5" s="1"/>
  <c r="C58" i="13"/>
  <c r="D62" i="6" s="1"/>
  <c r="B77" i="13"/>
  <c r="C81" i="6" s="1"/>
  <c r="B77" i="14"/>
  <c r="C82" i="13"/>
  <c r="D86" i="6" s="1"/>
  <c r="C82" i="14"/>
  <c r="D86" i="5" s="1"/>
  <c r="D96" i="14"/>
  <c r="E100" i="5" s="1"/>
  <c r="D96" i="13"/>
  <c r="E100" i="6" s="1"/>
  <c r="C102" i="13"/>
  <c r="D106" i="6" s="1"/>
  <c r="C102" i="14"/>
  <c r="D106" i="5" s="1"/>
  <c r="B23" i="13"/>
  <c r="C27" i="6" s="1"/>
  <c r="B23" i="14"/>
  <c r="B25" i="13"/>
  <c r="C29" i="6" s="1"/>
  <c r="B25" i="14"/>
  <c r="B15" i="13"/>
  <c r="B15" i="14"/>
  <c r="D50" i="13"/>
  <c r="E54" i="6" s="1"/>
  <c r="D50" i="14"/>
  <c r="E54" i="5" s="1"/>
  <c r="C27" i="13"/>
  <c r="D31" i="6" s="1"/>
  <c r="C27" i="14"/>
  <c r="D31" i="5" s="1"/>
  <c r="C69" i="13"/>
  <c r="D73" i="6" s="1"/>
  <c r="C69" i="14"/>
  <c r="D73" i="5" s="1"/>
  <c r="B54" i="13"/>
  <c r="C58" i="6" s="1"/>
  <c r="B54" i="14"/>
  <c r="C58" i="5" s="1"/>
  <c r="N58" i="5" s="1"/>
  <c r="B61" i="13"/>
  <c r="B61" i="14"/>
  <c r="B62" i="13"/>
  <c r="B62" i="14"/>
  <c r="B101" i="13"/>
  <c r="C105" i="6" s="1"/>
  <c r="B101" i="14"/>
  <c r="C105" i="5" s="1"/>
  <c r="N105" i="5" s="1"/>
  <c r="B78" i="13"/>
  <c r="C82" i="6" s="1"/>
  <c r="B78" i="14"/>
  <c r="B99" i="14"/>
  <c r="B99" i="13"/>
  <c r="C103" i="6" s="1"/>
  <c r="D64" i="13"/>
  <c r="E68" i="6" s="1"/>
  <c r="D64" i="14"/>
  <c r="E68" i="5" s="1"/>
  <c r="C41" i="14"/>
  <c r="D45" i="5" s="1"/>
  <c r="C41" i="13"/>
  <c r="D45" i="6" s="1"/>
  <c r="C75" i="13"/>
  <c r="D79" i="6" s="1"/>
  <c r="C75" i="14"/>
  <c r="D79" i="5" s="1"/>
  <c r="D13" i="13"/>
  <c r="E17" i="6" s="1"/>
  <c r="D13" i="14"/>
  <c r="E17" i="5" s="1"/>
  <c r="C38" i="14"/>
  <c r="D42" i="5" s="1"/>
  <c r="C38" i="13"/>
  <c r="D42" i="6" s="1"/>
  <c r="D77" i="13"/>
  <c r="E81" i="6" s="1"/>
  <c r="D77" i="14"/>
  <c r="E81" i="5" s="1"/>
  <c r="C98" i="14"/>
  <c r="D102" i="5" s="1"/>
  <c r="C98" i="13"/>
  <c r="D102" i="6" s="1"/>
  <c r="C22" i="13"/>
  <c r="D26" i="6" s="1"/>
  <c r="C22" i="14"/>
  <c r="D26" i="5" s="1"/>
  <c r="C11" i="13"/>
  <c r="D15" i="6" s="1"/>
  <c r="C11" i="14"/>
  <c r="D15" i="5" s="1"/>
  <c r="C17" i="14"/>
  <c r="D21" i="5" s="1"/>
  <c r="C17" i="13"/>
  <c r="D21" i="6" s="1"/>
  <c r="C46" i="13"/>
  <c r="D50" i="6" s="1"/>
  <c r="C46" i="14"/>
  <c r="D50" i="5" s="1"/>
  <c r="C95" i="13"/>
  <c r="D99" i="6" s="1"/>
  <c r="C95" i="14"/>
  <c r="D99" i="5" s="1"/>
  <c r="C7" i="13"/>
  <c r="D11" i="6" s="1"/>
  <c r="C7" i="14"/>
  <c r="D11" i="5" s="1"/>
  <c r="B34" i="13"/>
  <c r="B34" i="14"/>
  <c r="B28" i="14"/>
  <c r="B28" i="13"/>
  <c r="B83" i="13"/>
  <c r="B83" i="14"/>
  <c r="B17" i="14"/>
  <c r="C21" i="5" s="1"/>
  <c r="N21" i="5" s="1"/>
  <c r="B17" i="13"/>
  <c r="C21" i="6" s="1"/>
  <c r="B19" i="13"/>
  <c r="C23" i="6" s="1"/>
  <c r="B19" i="14"/>
  <c r="C23" i="5" s="1"/>
  <c r="N23" i="5" s="1"/>
  <c r="B36" i="13"/>
  <c r="C40" i="6" s="1"/>
  <c r="B36" i="14"/>
  <c r="B66" i="13"/>
  <c r="B66" i="14"/>
  <c r="B46" i="13"/>
  <c r="C50" i="6" s="1"/>
  <c r="B46" i="14"/>
  <c r="C50" i="5" s="1"/>
  <c r="N50" i="5" s="1"/>
  <c r="B44" i="13"/>
  <c r="C48" i="6" s="1"/>
  <c r="B44" i="14"/>
  <c r="B35" i="13"/>
  <c r="B35" i="14"/>
  <c r="B73" i="13"/>
  <c r="B73" i="14"/>
  <c r="B20" i="13"/>
  <c r="C24" i="6" s="1"/>
  <c r="B20" i="14"/>
  <c r="C52" i="13"/>
  <c r="D56" i="6" s="1"/>
  <c r="C52" i="14"/>
  <c r="D56" i="5" s="1"/>
  <c r="D101" i="13"/>
  <c r="E105" i="6" s="1"/>
  <c r="D101" i="14"/>
  <c r="E105" i="5" s="1"/>
  <c r="B22" i="13"/>
  <c r="B22" i="14"/>
  <c r="B33" i="13"/>
  <c r="B33" i="14"/>
  <c r="C37" i="5" s="1"/>
  <c r="N37" i="5" s="1"/>
  <c r="C93" i="13"/>
  <c r="D97" i="6" s="1"/>
  <c r="C93" i="14"/>
  <c r="D97" i="5" s="1"/>
  <c r="D39" i="13"/>
  <c r="E43" i="6" s="1"/>
  <c r="D39" i="14"/>
  <c r="E43" i="5" s="1"/>
  <c r="C12" i="13"/>
  <c r="D16" i="6" s="1"/>
  <c r="C12" i="14"/>
  <c r="D16" i="5" s="1"/>
  <c r="C87" i="13"/>
  <c r="D91" i="6" s="1"/>
  <c r="C87" i="14"/>
  <c r="D91" i="5" s="1"/>
  <c r="B86" i="13"/>
  <c r="B86" i="14"/>
  <c r="C90" i="5" s="1"/>
  <c r="N90" i="5" s="1"/>
  <c r="B9" i="13"/>
  <c r="C13" i="6" s="1"/>
  <c r="B9" i="14"/>
  <c r="C13" i="5" s="1"/>
  <c r="N13" i="5" s="1"/>
  <c r="B103" i="13"/>
  <c r="B103" i="14"/>
  <c r="C92" i="13"/>
  <c r="D96" i="6" s="1"/>
  <c r="C92" i="14"/>
  <c r="D96" i="5" s="1"/>
  <c r="D24" i="14"/>
  <c r="E28" i="5" s="1"/>
  <c r="D24" i="13"/>
  <c r="E28" i="6" s="1"/>
  <c r="C71" i="13"/>
  <c r="D75" i="6" s="1"/>
  <c r="C71" i="14"/>
  <c r="D75" i="5" s="1"/>
  <c r="B11" i="13"/>
  <c r="B11" i="14"/>
  <c r="C15" i="5" s="1"/>
  <c r="N15" i="5" s="1"/>
  <c r="B84" i="13"/>
  <c r="B84" i="14"/>
  <c r="C18" i="13"/>
  <c r="D22" i="6" s="1"/>
  <c r="C18" i="14"/>
  <c r="D22" i="5" s="1"/>
  <c r="B60" i="13"/>
  <c r="C64" i="6" s="1"/>
  <c r="B60" i="14"/>
  <c r="C64" i="5" s="1"/>
  <c r="N64" i="5" s="1"/>
  <c r="B95" i="13"/>
  <c r="B95" i="14"/>
  <c r="D32" i="14"/>
  <c r="E36" i="5" s="1"/>
  <c r="D32" i="13"/>
  <c r="E36" i="6" s="1"/>
  <c r="C14" i="13"/>
  <c r="D18" i="6" s="1"/>
  <c r="C14" i="14"/>
  <c r="D18" i="5" s="1"/>
  <c r="D16" i="13"/>
  <c r="E20" i="6" s="1"/>
  <c r="D16" i="14"/>
  <c r="E20" i="5" s="1"/>
  <c r="D56" i="13"/>
  <c r="E60" i="6" s="1"/>
  <c r="D56" i="14"/>
  <c r="E60" i="5" s="1"/>
  <c r="C83" i="13"/>
  <c r="D87" i="6" s="1"/>
  <c r="C83" i="14"/>
  <c r="D87" i="5" s="1"/>
  <c r="C57" i="13"/>
  <c r="D61" i="6" s="1"/>
  <c r="C57" i="14"/>
  <c r="D61" i="5" s="1"/>
  <c r="C91" i="13"/>
  <c r="D95" i="6" s="1"/>
  <c r="C91" i="14"/>
  <c r="D95" i="5" s="1"/>
  <c r="D72" i="13"/>
  <c r="E76" i="6" s="1"/>
  <c r="D72" i="14"/>
  <c r="E76" i="5" s="1"/>
  <c r="C9" i="13"/>
  <c r="D13" i="6" s="1"/>
  <c r="C9" i="14"/>
  <c r="D13" i="5" s="1"/>
  <c r="C68" i="13"/>
  <c r="D72" i="6" s="1"/>
  <c r="C68" i="14"/>
  <c r="D72" i="5" s="1"/>
  <c r="C6" i="13"/>
  <c r="D10" i="6" s="1"/>
  <c r="C6" i="14"/>
  <c r="D10" i="5" s="1"/>
  <c r="C15" i="13"/>
  <c r="D19" i="6" s="1"/>
  <c r="C15" i="14"/>
  <c r="D19" i="5" s="1"/>
  <c r="C90" i="13"/>
  <c r="D94" i="6" s="1"/>
  <c r="C90" i="14"/>
  <c r="D94" i="5" s="1"/>
  <c r="B13" i="13"/>
  <c r="C17" i="6" s="1"/>
  <c r="B13" i="14"/>
  <c r="C17" i="5" s="1"/>
  <c r="N17" i="5" s="1"/>
  <c r="B92" i="13"/>
  <c r="C96" i="6" s="1"/>
  <c r="B92" i="14"/>
  <c r="C96" i="5" s="1"/>
  <c r="N96" i="5" s="1"/>
  <c r="B79" i="13"/>
  <c r="C83" i="6" s="1"/>
  <c r="B79" i="14"/>
  <c r="B31" i="13"/>
  <c r="B31" i="14"/>
  <c r="B42" i="13"/>
  <c r="C46" i="6" s="1"/>
  <c r="B42" i="14"/>
  <c r="B38" i="13"/>
  <c r="B38" i="14"/>
  <c r="B94" i="13"/>
  <c r="C98" i="6" s="1"/>
  <c r="B94" i="14"/>
  <c r="B14" i="13"/>
  <c r="C18" i="6" s="1"/>
  <c r="B14" i="14"/>
  <c r="C18" i="5" s="1"/>
  <c r="N18" i="5" s="1"/>
  <c r="B70" i="13"/>
  <c r="B70" i="14"/>
  <c r="B10" i="13"/>
  <c r="C14" i="6" s="1"/>
  <c r="B10" i="14"/>
  <c r="C14" i="5" s="1"/>
  <c r="N14" i="5" s="1"/>
  <c r="B76" i="13"/>
  <c r="C80" i="6" s="1"/>
  <c r="B76" i="14"/>
  <c r="B18" i="13"/>
  <c r="B18" i="14"/>
  <c r="B102" i="13"/>
  <c r="C106" i="6" s="1"/>
  <c r="B102" i="14"/>
  <c r="C106" i="5" s="1"/>
  <c r="N106" i="5" s="1"/>
  <c r="C66" i="13"/>
  <c r="D70" i="6" s="1"/>
  <c r="C66" i="14"/>
  <c r="D70" i="5" s="1"/>
  <c r="B47" i="13"/>
  <c r="B47" i="14"/>
  <c r="C103" i="13"/>
  <c r="D107" i="6" s="1"/>
  <c r="C103" i="14"/>
  <c r="D107" i="5" s="1"/>
  <c r="B53" i="13"/>
  <c r="B53" i="14"/>
  <c r="B12" i="13"/>
  <c r="B12" i="14"/>
  <c r="B29" i="13"/>
  <c r="B29" i="14"/>
  <c r="B67" i="14"/>
  <c r="C71" i="5" s="1"/>
  <c r="N71" i="5" s="1"/>
  <c r="B67" i="13"/>
  <c r="C71" i="6" s="1"/>
  <c r="B98" i="14"/>
  <c r="B98" i="13"/>
  <c r="B50" i="14"/>
  <c r="B50" i="13"/>
  <c r="C54" i="6" s="1"/>
  <c r="B75" i="13"/>
  <c r="B75" i="14"/>
  <c r="C79" i="5" s="1"/>
  <c r="N79" i="5" s="1"/>
  <c r="B65" i="13"/>
  <c r="C69" i="6" s="1"/>
  <c r="B65" i="14"/>
  <c r="B6" i="13"/>
  <c r="C10" i="6" s="1"/>
  <c r="B6" i="14"/>
  <c r="C10" i="5" s="1"/>
  <c r="N10" i="5" s="1"/>
  <c r="B69" i="13"/>
  <c r="C73" i="6" s="1"/>
  <c r="B69" i="14"/>
  <c r="D100" i="13"/>
  <c r="E104" i="6" s="1"/>
  <c r="D100" i="14"/>
  <c r="E104" i="5" s="1"/>
  <c r="C25" i="13"/>
  <c r="D29" i="6" s="1"/>
  <c r="C25" i="14"/>
  <c r="D29" i="5" s="1"/>
  <c r="D104" i="13"/>
  <c r="E108" i="6" s="1"/>
  <c r="D104" i="14"/>
  <c r="E108" i="5" s="1"/>
  <c r="B91" i="14"/>
  <c r="B91" i="13"/>
  <c r="B27" i="13"/>
  <c r="C31" i="6" s="1"/>
  <c r="B27" i="14"/>
  <c r="C31" i="5" s="1"/>
  <c r="N31" i="5" s="1"/>
  <c r="B39" i="13"/>
  <c r="C43" i="6" s="1"/>
  <c r="B39" i="14"/>
  <c r="D40" i="13"/>
  <c r="E44" i="6" s="1"/>
  <c r="D40" i="14"/>
  <c r="E44" i="5" s="1"/>
  <c r="C59" i="13"/>
  <c r="D63" i="6" s="1"/>
  <c r="C59" i="14"/>
  <c r="D63" i="5" s="1"/>
  <c r="B89" i="14"/>
  <c r="B89" i="13"/>
  <c r="B97" i="13"/>
  <c r="B97" i="14"/>
  <c r="B82" i="13"/>
  <c r="C86" i="6" s="1"/>
  <c r="B82" i="14"/>
  <c r="C86" i="5" s="1"/>
  <c r="N86" i="5" s="1"/>
  <c r="C89" i="14"/>
  <c r="D93" i="5" s="1"/>
  <c r="C89" i="13"/>
  <c r="D93" i="6" s="1"/>
  <c r="C70" i="13"/>
  <c r="D74" i="6" s="1"/>
  <c r="C70" i="14"/>
  <c r="D74" i="5" s="1"/>
  <c r="C67" i="13"/>
  <c r="D71" i="6" s="1"/>
  <c r="C67" i="14"/>
  <c r="D71" i="5" s="1"/>
  <c r="C76" i="13"/>
  <c r="D80" i="6" s="1"/>
  <c r="C76" i="14"/>
  <c r="D80" i="5" s="1"/>
  <c r="C99" i="13"/>
  <c r="D103" i="6" s="1"/>
  <c r="C99" i="14"/>
  <c r="D103" i="5" s="1"/>
  <c r="D80" i="13"/>
  <c r="E84" i="6" s="1"/>
  <c r="D80" i="14"/>
  <c r="E84" i="5" s="1"/>
  <c r="C85" i="13"/>
  <c r="D89" i="6" s="1"/>
  <c r="C85" i="14"/>
  <c r="D89" i="5" s="1"/>
  <c r="C97" i="13"/>
  <c r="D101" i="6" s="1"/>
  <c r="C97" i="14"/>
  <c r="D101" i="5" s="1"/>
  <c r="C73" i="13"/>
  <c r="D77" i="6" s="1"/>
  <c r="C73" i="14"/>
  <c r="D77" i="5" s="1"/>
  <c r="C36" i="13"/>
  <c r="D40" i="6" s="1"/>
  <c r="C36" i="14"/>
  <c r="D40" i="5" s="1"/>
  <c r="C51" i="13"/>
  <c r="D55" i="6" s="1"/>
  <c r="C51" i="14"/>
  <c r="D55" i="5" s="1"/>
  <c r="C78" i="13"/>
  <c r="D82" i="6" s="1"/>
  <c r="C78" i="14"/>
  <c r="D82" i="5" s="1"/>
  <c r="D42" i="13"/>
  <c r="E46" i="6" s="1"/>
  <c r="D42" i="14"/>
  <c r="E46" i="5" s="1"/>
  <c r="D88" i="14"/>
  <c r="E92" i="5" s="1"/>
  <c r="D88" i="13"/>
  <c r="E92" i="6" s="1"/>
  <c r="D29" i="13"/>
  <c r="E33" i="6" s="1"/>
  <c r="D29" i="14"/>
  <c r="E33" i="5" s="1"/>
  <c r="C65" i="13"/>
  <c r="D69" i="6" s="1"/>
  <c r="C65" i="14"/>
  <c r="D69" i="5" s="1"/>
  <c r="D34" i="13"/>
  <c r="E38" i="6" s="1"/>
  <c r="D34" i="14"/>
  <c r="E38" i="5" s="1"/>
  <c r="D23" i="13"/>
  <c r="E27" i="6" s="1"/>
  <c r="D23" i="14"/>
  <c r="E27" i="5" s="1"/>
  <c r="C63" i="13"/>
  <c r="D67" i="6" s="1"/>
  <c r="C63" i="14"/>
  <c r="D67" i="5" s="1"/>
  <c r="C53" i="13"/>
  <c r="D57" i="6" s="1"/>
  <c r="C53" i="14"/>
  <c r="D57" i="5" s="1"/>
  <c r="C37" i="13"/>
  <c r="D41" i="6" s="1"/>
  <c r="C37" i="14"/>
  <c r="D41" i="5" s="1"/>
  <c r="B90" i="13"/>
  <c r="B90" i="14"/>
  <c r="B30" i="13"/>
  <c r="C34" i="6" s="1"/>
  <c r="B30" i="14"/>
  <c r="B57" i="13"/>
  <c r="C61" i="6" s="1"/>
  <c r="B57" i="14"/>
  <c r="C61" i="5" s="1"/>
  <c r="N61" i="5" s="1"/>
  <c r="C26" i="13"/>
  <c r="D30" i="6" s="1"/>
  <c r="C26" i="14"/>
  <c r="D30" i="5" s="1"/>
  <c r="B55" i="13"/>
  <c r="C59" i="6" s="1"/>
  <c r="B55" i="14"/>
  <c r="B58" i="13"/>
  <c r="C62" i="6" s="1"/>
  <c r="B58" i="14"/>
  <c r="B74" i="13"/>
  <c r="B74" i="14"/>
  <c r="B100" i="13"/>
  <c r="B100" i="14"/>
  <c r="B45" i="13"/>
  <c r="C49" i="6" s="1"/>
  <c r="B45" i="14"/>
  <c r="B68" i="13"/>
  <c r="B68" i="14"/>
  <c r="C5" i="13"/>
  <c r="D9" i="6" s="1"/>
  <c r="C5" i="14"/>
  <c r="D9" i="5" s="1"/>
  <c r="B59" i="13"/>
  <c r="C63" i="6" s="1"/>
  <c r="B59" i="14"/>
  <c r="C20" i="13"/>
  <c r="D24" i="6" s="1"/>
  <c r="C20" i="14"/>
  <c r="D24" i="5" s="1"/>
  <c r="D93" i="13"/>
  <c r="E97" i="6" s="1"/>
  <c r="D93" i="14"/>
  <c r="E97" i="5" s="1"/>
  <c r="C21" i="13"/>
  <c r="D25" i="6" s="1"/>
  <c r="C21" i="14"/>
  <c r="D25" i="5" s="1"/>
  <c r="B71" i="13"/>
  <c r="C75" i="6" s="1"/>
  <c r="B71" i="14"/>
  <c r="C75" i="5" s="1"/>
  <c r="N75" i="5" s="1"/>
  <c r="B49" i="13"/>
  <c r="B49" i="14"/>
  <c r="B37" i="13"/>
  <c r="C41" i="6" s="1"/>
  <c r="B37" i="14"/>
  <c r="C41" i="5" s="1"/>
  <c r="N41" i="5" s="1"/>
  <c r="C81" i="13"/>
  <c r="D85" i="6" s="1"/>
  <c r="C81" i="14"/>
  <c r="D85" i="5" s="1"/>
  <c r="C43" i="13"/>
  <c r="D47" i="6" s="1"/>
  <c r="C43" i="14"/>
  <c r="D47" i="5" s="1"/>
  <c r="C31" i="13"/>
  <c r="D35" i="6" s="1"/>
  <c r="C31" i="14"/>
  <c r="D35" i="5" s="1"/>
  <c r="B81" i="13"/>
  <c r="B81" i="14"/>
  <c r="B41" i="14"/>
  <c r="B41" i="13"/>
  <c r="C45" i="6" s="1"/>
  <c r="C30" i="13"/>
  <c r="D34" i="6" s="1"/>
  <c r="C30" i="14"/>
  <c r="D34" i="5" s="1"/>
  <c r="D48" i="13"/>
  <c r="E52" i="6" s="1"/>
  <c r="D48" i="14"/>
  <c r="E52" i="5" s="1"/>
  <c r="C33" i="13"/>
  <c r="D37" i="6" s="1"/>
  <c r="C33" i="14"/>
  <c r="D37" i="5" s="1"/>
  <c r="C62" i="13"/>
  <c r="D66" i="6" s="1"/>
  <c r="C62" i="14"/>
  <c r="D66" i="5" s="1"/>
  <c r="C49" i="13"/>
  <c r="D53" i="6" s="1"/>
  <c r="C49" i="14"/>
  <c r="D53" i="5" s="1"/>
  <c r="C54" i="13"/>
  <c r="D58" i="6" s="1"/>
  <c r="C54" i="14"/>
  <c r="D58" i="5" s="1"/>
  <c r="D74" i="13"/>
  <c r="E78" i="6" s="1"/>
  <c r="D74" i="14"/>
  <c r="E78" i="5" s="1"/>
  <c r="C19" i="13"/>
  <c r="D23" i="6" s="1"/>
  <c r="C19" i="14"/>
  <c r="D23" i="5" s="1"/>
  <c r="C44" i="13"/>
  <c r="D48" i="6" s="1"/>
  <c r="C44" i="14"/>
  <c r="D48" i="5" s="1"/>
  <c r="C84" i="13"/>
  <c r="D88" i="6" s="1"/>
  <c r="C84" i="14"/>
  <c r="D88" i="5" s="1"/>
  <c r="C86" i="13"/>
  <c r="D90" i="6" s="1"/>
  <c r="C86" i="14"/>
  <c r="D90" i="5" s="1"/>
  <c r="C94" i="13"/>
  <c r="D98" i="6" s="1"/>
  <c r="C94" i="14"/>
  <c r="D98" i="5" s="1"/>
  <c r="C35" i="13"/>
  <c r="D39" i="6" s="1"/>
  <c r="C35" i="14"/>
  <c r="D39" i="5" s="1"/>
  <c r="C47" i="13"/>
  <c r="D51" i="6" s="1"/>
  <c r="C47" i="14"/>
  <c r="D51" i="5" s="1"/>
  <c r="C79" i="13"/>
  <c r="D83" i="6" s="1"/>
  <c r="C79" i="14"/>
  <c r="D83" i="5" s="1"/>
  <c r="C45" i="13"/>
  <c r="D49" i="6" s="1"/>
  <c r="C45" i="14"/>
  <c r="D49" i="5" s="1"/>
  <c r="B85" i="13"/>
  <c r="B85" i="14"/>
  <c r="C89" i="5" s="1"/>
  <c r="N89" i="5" s="1"/>
  <c r="B43" i="13"/>
  <c r="C47" i="6" s="1"/>
  <c r="B43" i="14"/>
  <c r="C10" i="13"/>
  <c r="D14" i="6" s="1"/>
  <c r="C10" i="14"/>
  <c r="D14" i="5" s="1"/>
  <c r="B5" i="13"/>
  <c r="B5" i="14"/>
  <c r="B21" i="13"/>
  <c r="B21" i="14"/>
  <c r="B7" i="13"/>
  <c r="B7" i="14"/>
  <c r="B87" i="13"/>
  <c r="C91" i="6" s="1"/>
  <c r="B87" i="14"/>
  <c r="C91" i="5" s="1"/>
  <c r="N91" i="5" s="1"/>
  <c r="B63" i="13"/>
  <c r="C67" i="6" s="1"/>
  <c r="B63" i="14"/>
  <c r="B52" i="13"/>
  <c r="B52" i="14"/>
  <c r="B51" i="13"/>
  <c r="C55" i="6" s="1"/>
  <c r="B51" i="14"/>
  <c r="C55" i="5" s="1"/>
  <c r="N55" i="5" s="1"/>
  <c r="B26" i="14"/>
  <c r="B26" i="13"/>
  <c r="C80" i="13"/>
  <c r="D84" i="6" s="1"/>
  <c r="C80" i="14"/>
  <c r="D84" i="5" s="1"/>
  <c r="AF16" i="12"/>
  <c r="AR16" i="12" s="1"/>
  <c r="AF96" i="12"/>
  <c r="AR96" i="12" s="1"/>
  <c r="AF88" i="12"/>
  <c r="AR88" i="12" s="1"/>
  <c r="AF75" i="12"/>
  <c r="AR75" i="12" s="1"/>
  <c r="AF77" i="12"/>
  <c r="AR77" i="12" s="1"/>
  <c r="AF21" i="12"/>
  <c r="AR21" i="12" s="1"/>
  <c r="AE67" i="12"/>
  <c r="AQ67" i="12" s="1"/>
  <c r="AF64" i="12"/>
  <c r="AR64" i="12" s="1"/>
  <c r="AE61" i="12"/>
  <c r="AF24" i="12"/>
  <c r="AR24" i="12" s="1"/>
  <c r="AF109" i="12"/>
  <c r="AR109" i="12" s="1"/>
  <c r="AF32" i="12"/>
  <c r="AR32" i="12" s="1"/>
  <c r="AF72" i="12"/>
  <c r="AR72" i="12" s="1"/>
  <c r="AF37" i="12"/>
  <c r="AR37" i="12" s="1"/>
  <c r="AF101" i="12"/>
  <c r="AR101" i="12" s="1"/>
  <c r="AF53" i="12"/>
  <c r="AR53" i="12" s="1"/>
  <c r="AF51" i="12"/>
  <c r="AR51" i="12" s="1"/>
  <c r="AF27" i="12"/>
  <c r="AR27" i="12" s="1"/>
  <c r="AF85" i="12"/>
  <c r="AR85" i="12" s="1"/>
  <c r="AF43" i="12"/>
  <c r="AR43" i="12" s="1"/>
  <c r="AF69" i="12"/>
  <c r="AR69" i="12" s="1"/>
  <c r="AF91" i="12"/>
  <c r="AR91" i="12" s="1"/>
  <c r="AF67" i="12"/>
  <c r="AR67" i="12" s="1"/>
  <c r="AF13" i="12"/>
  <c r="AR13" i="12" s="1"/>
  <c r="AF59" i="12"/>
  <c r="AR59" i="12" s="1"/>
  <c r="AF93" i="12"/>
  <c r="AR93" i="12" s="1"/>
  <c r="AF61" i="12"/>
  <c r="AR61" i="12" s="1"/>
  <c r="AF95" i="12"/>
  <c r="AR95" i="12" s="1"/>
  <c r="AG14" i="12"/>
  <c r="AS14" i="12" s="1"/>
  <c r="AF17" i="12"/>
  <c r="AR17" i="12" s="1"/>
  <c r="AG86" i="12"/>
  <c r="AS86" i="12" s="1"/>
  <c r="AF73" i="12"/>
  <c r="AR73" i="12" s="1"/>
  <c r="AG56" i="12"/>
  <c r="AS56" i="12" s="1"/>
  <c r="AF28" i="12"/>
  <c r="AR28" i="12" s="1"/>
  <c r="AF103" i="12"/>
  <c r="AR103" i="12" s="1"/>
  <c r="AF36" i="12"/>
  <c r="AR36" i="12" s="1"/>
  <c r="AF31" i="12"/>
  <c r="AR31" i="12" s="1"/>
  <c r="AG94" i="12"/>
  <c r="AS94" i="12" s="1"/>
  <c r="AF104" i="12"/>
  <c r="AR104" i="12" s="1"/>
  <c r="AG99" i="12"/>
  <c r="AS99" i="12" s="1"/>
  <c r="AF100" i="12"/>
  <c r="AR100" i="12" s="1"/>
  <c r="AF15" i="12"/>
  <c r="AR15" i="12" s="1"/>
  <c r="AG29" i="12"/>
  <c r="AS29" i="12" s="1"/>
  <c r="AF98" i="12"/>
  <c r="AR98" i="12" s="1"/>
  <c r="AG46" i="12"/>
  <c r="AS46" i="12" s="1"/>
  <c r="AF71" i="12"/>
  <c r="AR71" i="12" s="1"/>
  <c r="AF65" i="12"/>
  <c r="AR65" i="12" s="1"/>
  <c r="AG70" i="12"/>
  <c r="AS70" i="12" s="1"/>
  <c r="AF47" i="12"/>
  <c r="AR47" i="12" s="1"/>
  <c r="AG106" i="12"/>
  <c r="AS106" i="12" s="1"/>
  <c r="AF82" i="12"/>
  <c r="AR82" i="12" s="1"/>
  <c r="AF26" i="12"/>
  <c r="AR26" i="12" s="1"/>
  <c r="AG19" i="12"/>
  <c r="AS19" i="12" s="1"/>
  <c r="AF50" i="12"/>
  <c r="AR50" i="12" s="1"/>
  <c r="AF44" i="12"/>
  <c r="AR44" i="12" s="1"/>
  <c r="AF105" i="12"/>
  <c r="AR105" i="12" s="1"/>
  <c r="AF97" i="12"/>
  <c r="AR97" i="12" s="1"/>
  <c r="AF41" i="12"/>
  <c r="AR41" i="12" s="1"/>
  <c r="AF52" i="12"/>
  <c r="AR52" i="12" s="1"/>
  <c r="AF81" i="12"/>
  <c r="AR81" i="12" s="1"/>
  <c r="AF25" i="12"/>
  <c r="AR25" i="12" s="1"/>
  <c r="AG102" i="12"/>
  <c r="AS102" i="12" s="1"/>
  <c r="AF63" i="12"/>
  <c r="AR63" i="12" s="1"/>
  <c r="AF60" i="12"/>
  <c r="AR60" i="12" s="1"/>
  <c r="AF49" i="12"/>
  <c r="AR49" i="12" s="1"/>
  <c r="AF92" i="12"/>
  <c r="AR92" i="12" s="1"/>
  <c r="AF18" i="12"/>
  <c r="AR18" i="12" s="1"/>
  <c r="AF66" i="12"/>
  <c r="AR66" i="12" s="1"/>
  <c r="AG40" i="12"/>
  <c r="AS40" i="12" s="1"/>
  <c r="AF23" i="12"/>
  <c r="AR23" i="12" s="1"/>
  <c r="AF39" i="12"/>
  <c r="AR39" i="12" s="1"/>
  <c r="AF90" i="12"/>
  <c r="AR90" i="12" s="1"/>
  <c r="AF108" i="12"/>
  <c r="AR108" i="12" s="1"/>
  <c r="AF20" i="12"/>
  <c r="AR20" i="12" s="1"/>
  <c r="AF79" i="12"/>
  <c r="AR79" i="12" s="1"/>
  <c r="AF87" i="12"/>
  <c r="AR87" i="12" s="1"/>
  <c r="AG22" i="12"/>
  <c r="AS22" i="12" s="1"/>
  <c r="AG45" i="12"/>
  <c r="AS45" i="12" s="1"/>
  <c r="AG62" i="12"/>
  <c r="AS62" i="12" s="1"/>
  <c r="AG54" i="12"/>
  <c r="AS54" i="12" s="1"/>
  <c r="AF12" i="12"/>
  <c r="AR12" i="12" s="1"/>
  <c r="AG80" i="12"/>
  <c r="AS80" i="12" s="1"/>
  <c r="AF68" i="12"/>
  <c r="AR68" i="12" s="1"/>
  <c r="AF55" i="12"/>
  <c r="AR55" i="12" s="1"/>
  <c r="AG107" i="12"/>
  <c r="AS107" i="12" s="1"/>
  <c r="AG11" i="12"/>
  <c r="AF42" i="12"/>
  <c r="AR42" i="12" s="1"/>
  <c r="AF84" i="12"/>
  <c r="AR84" i="12" s="1"/>
  <c r="AF33" i="12"/>
  <c r="AR33" i="12" s="1"/>
  <c r="AG38" i="12"/>
  <c r="AS38" i="12" s="1"/>
  <c r="AF34" i="12"/>
  <c r="AR34" i="12" s="1"/>
  <c r="AF57" i="12"/>
  <c r="AR57" i="12" s="1"/>
  <c r="AF89" i="12"/>
  <c r="AR89" i="12" s="1"/>
  <c r="AG48" i="12"/>
  <c r="AS48" i="12" s="1"/>
  <c r="AG83" i="12"/>
  <c r="AS83" i="12" s="1"/>
  <c r="AF58" i="12"/>
  <c r="AR58" i="12" s="1"/>
  <c r="AF76" i="12"/>
  <c r="AR76" i="12" s="1"/>
  <c r="AG35" i="12"/>
  <c r="AS35" i="12" s="1"/>
  <c r="AG78" i="12"/>
  <c r="AS78" i="12" s="1"/>
  <c r="AG30" i="12"/>
  <c r="AS30" i="12" s="1"/>
  <c r="AG110" i="12"/>
  <c r="AS110" i="12" s="1"/>
  <c r="AF74" i="12"/>
  <c r="AR74" i="12" s="1"/>
  <c r="Y36" i="5"/>
  <c r="Y76" i="5"/>
  <c r="Y12" i="5"/>
  <c r="Y68" i="5"/>
  <c r="Y52" i="5"/>
  <c r="D5" i="14" l="1"/>
  <c r="E9" i="5" s="1"/>
  <c r="AS11" i="12"/>
  <c r="E5" i="13" s="1"/>
  <c r="F9" i="6" s="1"/>
  <c r="D5" i="13"/>
  <c r="E9" i="6" s="1"/>
  <c r="C9" i="5"/>
  <c r="N9" i="5" s="1"/>
  <c r="N21" i="6"/>
  <c r="N55" i="6"/>
  <c r="N47" i="6"/>
  <c r="N49" i="6"/>
  <c r="N59" i="6"/>
  <c r="N31" i="6"/>
  <c r="N80" i="6"/>
  <c r="N98" i="6"/>
  <c r="N83" i="6"/>
  <c r="N24" i="6"/>
  <c r="N50" i="6"/>
  <c r="N27" i="6"/>
  <c r="N81" i="6"/>
  <c r="N54" i="6"/>
  <c r="N103" i="6"/>
  <c r="N75" i="6"/>
  <c r="N63" i="6"/>
  <c r="N73" i="6"/>
  <c r="N14" i="6"/>
  <c r="N96" i="6"/>
  <c r="N64" i="6"/>
  <c r="N13" i="6"/>
  <c r="N45" i="6"/>
  <c r="N67" i="6"/>
  <c r="N61" i="6"/>
  <c r="N86" i="6"/>
  <c r="N10" i="6"/>
  <c r="N106" i="6"/>
  <c r="N46" i="6"/>
  <c r="N17" i="6"/>
  <c r="N40" i="6"/>
  <c r="N82" i="6"/>
  <c r="N58" i="6"/>
  <c r="N71" i="6"/>
  <c r="N91" i="6"/>
  <c r="N41" i="6"/>
  <c r="N62" i="6"/>
  <c r="N34" i="6"/>
  <c r="N43" i="6"/>
  <c r="N69" i="6"/>
  <c r="N18" i="6"/>
  <c r="N48" i="6"/>
  <c r="N23" i="6"/>
  <c r="N105" i="6"/>
  <c r="N29" i="6"/>
  <c r="Y23" i="5"/>
  <c r="AK23" i="5" s="1"/>
  <c r="Y89" i="5"/>
  <c r="C104" i="6"/>
  <c r="C35" i="6"/>
  <c r="C56" i="5"/>
  <c r="N56" i="5" s="1"/>
  <c r="C72" i="5"/>
  <c r="N72" i="5" s="1"/>
  <c r="C54" i="5"/>
  <c r="N54" i="5" s="1"/>
  <c r="C22" i="6"/>
  <c r="C24" i="5"/>
  <c r="N24" i="5" s="1"/>
  <c r="C66" i="6"/>
  <c r="C29" i="5"/>
  <c r="N29" i="5" s="1"/>
  <c r="C53" i="6"/>
  <c r="C43" i="5"/>
  <c r="N43" i="5" s="1"/>
  <c r="C102" i="6"/>
  <c r="C42" i="6"/>
  <c r="C30" i="5"/>
  <c r="N30" i="5" s="1"/>
  <c r="C85" i="5"/>
  <c r="N85" i="5" s="1"/>
  <c r="C49" i="5"/>
  <c r="N49" i="5" s="1"/>
  <c r="C62" i="5"/>
  <c r="N62" i="5" s="1"/>
  <c r="C93" i="5"/>
  <c r="N93" i="5" s="1"/>
  <c r="C69" i="5"/>
  <c r="N69" i="5" s="1"/>
  <c r="C57" i="5"/>
  <c r="N57" i="5" s="1"/>
  <c r="C46" i="5"/>
  <c r="N46" i="5" s="1"/>
  <c r="C99" i="5"/>
  <c r="N99" i="5" s="1"/>
  <c r="C88" i="5"/>
  <c r="N88" i="5" s="1"/>
  <c r="C77" i="5"/>
  <c r="N77" i="5" s="1"/>
  <c r="C87" i="5"/>
  <c r="N87" i="5" s="1"/>
  <c r="C65" i="6"/>
  <c r="C27" i="5"/>
  <c r="N27" i="5" s="1"/>
  <c r="C81" i="5"/>
  <c r="N81" i="5" s="1"/>
  <c r="C25" i="6"/>
  <c r="C85" i="6"/>
  <c r="C63" i="5"/>
  <c r="N63" i="5" s="1"/>
  <c r="C57" i="6"/>
  <c r="C99" i="6"/>
  <c r="C88" i="6"/>
  <c r="C90" i="6"/>
  <c r="C77" i="6"/>
  <c r="C87" i="6"/>
  <c r="C101" i="5"/>
  <c r="N101" i="5" s="1"/>
  <c r="C95" i="5"/>
  <c r="N95" i="5" s="1"/>
  <c r="C51" i="5"/>
  <c r="N51" i="5" s="1"/>
  <c r="C26" i="5"/>
  <c r="N26" i="5" s="1"/>
  <c r="C39" i="6"/>
  <c r="C66" i="5"/>
  <c r="N66" i="5" s="1"/>
  <c r="C19" i="6"/>
  <c r="C53" i="5"/>
  <c r="N53" i="5" s="1"/>
  <c r="C78" i="5"/>
  <c r="N78" i="5" s="1"/>
  <c r="C101" i="6"/>
  <c r="C16" i="5"/>
  <c r="N16" i="5" s="1"/>
  <c r="C74" i="5"/>
  <c r="C26" i="6"/>
  <c r="C70" i="6"/>
  <c r="C72" i="6"/>
  <c r="C16" i="6"/>
  <c r="C74" i="6"/>
  <c r="C83" i="5"/>
  <c r="N83" i="5" s="1"/>
  <c r="C82" i="5"/>
  <c r="N82" i="5" s="1"/>
  <c r="C30" i="6"/>
  <c r="C94" i="6"/>
  <c r="Y94" i="6" s="1"/>
  <c r="C93" i="6"/>
  <c r="C73" i="5"/>
  <c r="N73" i="5" s="1"/>
  <c r="C33" i="6"/>
  <c r="C22" i="5"/>
  <c r="N22" i="5" s="1"/>
  <c r="C107" i="6"/>
  <c r="C70" i="5"/>
  <c r="N70" i="5" s="1"/>
  <c r="C32" i="5"/>
  <c r="C103" i="5"/>
  <c r="C11" i="5"/>
  <c r="N11" i="5" s="1"/>
  <c r="C51" i="6"/>
  <c r="C56" i="6"/>
  <c r="C11" i="6"/>
  <c r="C45" i="5"/>
  <c r="N45" i="5" s="1"/>
  <c r="C78" i="6"/>
  <c r="C94" i="5"/>
  <c r="C42" i="5"/>
  <c r="C48" i="5"/>
  <c r="N48" i="5" s="1"/>
  <c r="C38" i="5"/>
  <c r="C47" i="5"/>
  <c r="N47" i="5" s="1"/>
  <c r="C102" i="5"/>
  <c r="N102" i="5" s="1"/>
  <c r="C80" i="5"/>
  <c r="N80" i="5" s="1"/>
  <c r="C40" i="5"/>
  <c r="N40" i="5" s="1"/>
  <c r="C38" i="6"/>
  <c r="C65" i="5"/>
  <c r="N65" i="5" s="1"/>
  <c r="C67" i="5"/>
  <c r="N67" i="5" s="1"/>
  <c r="C25" i="5"/>
  <c r="N25" i="5" s="1"/>
  <c r="C9" i="6"/>
  <c r="C89" i="6"/>
  <c r="C104" i="5"/>
  <c r="N104" i="5" s="1"/>
  <c r="C59" i="5"/>
  <c r="N59" i="5" s="1"/>
  <c r="C34" i="5"/>
  <c r="C95" i="6"/>
  <c r="C79" i="6"/>
  <c r="C33" i="5"/>
  <c r="N33" i="5" s="1"/>
  <c r="C98" i="5"/>
  <c r="N98" i="5" s="1"/>
  <c r="C35" i="5"/>
  <c r="N35" i="5" s="1"/>
  <c r="C15" i="6"/>
  <c r="C107" i="5"/>
  <c r="N107" i="5" s="1"/>
  <c r="C37" i="6"/>
  <c r="C39" i="5"/>
  <c r="N39" i="5" s="1"/>
  <c r="C32" i="6"/>
  <c r="C19" i="5"/>
  <c r="N19" i="5" s="1"/>
  <c r="E39" i="13"/>
  <c r="F43" i="6" s="1"/>
  <c r="E39" i="14"/>
  <c r="F43" i="5" s="1"/>
  <c r="D46" i="13"/>
  <c r="E50" i="6" s="1"/>
  <c r="D46" i="14"/>
  <c r="E50" i="5" s="1"/>
  <c r="D58" i="13"/>
  <c r="E62" i="6" s="1"/>
  <c r="D58" i="14"/>
  <c r="E62" i="5" s="1"/>
  <c r="D83" i="13"/>
  <c r="E87" i="6" s="1"/>
  <c r="D83" i="14"/>
  <c r="E87" i="5" s="1"/>
  <c r="E16" i="13"/>
  <c r="F20" i="6" s="1"/>
  <c r="E16" i="14"/>
  <c r="F20" i="5" s="1"/>
  <c r="D98" i="13"/>
  <c r="E102" i="6" s="1"/>
  <c r="D98" i="14"/>
  <c r="E102" i="5" s="1"/>
  <c r="E96" i="14"/>
  <c r="F100" i="5" s="1"/>
  <c r="E96" i="13"/>
  <c r="F100" i="6" s="1"/>
  <c r="E64" i="13"/>
  <c r="F68" i="6" s="1"/>
  <c r="E64" i="14"/>
  <c r="F68" i="5" s="1"/>
  <c r="D45" i="13"/>
  <c r="E49" i="6" s="1"/>
  <c r="D45" i="14"/>
  <c r="E49" i="5" s="1"/>
  <c r="D70" i="13"/>
  <c r="E74" i="6" s="1"/>
  <c r="D70" i="14"/>
  <c r="E74" i="5" s="1"/>
  <c r="D51" i="13"/>
  <c r="E55" i="6" s="1"/>
  <c r="D51" i="14"/>
  <c r="E55" i="5" s="1"/>
  <c r="D36" i="13"/>
  <c r="E40" i="6" s="1"/>
  <c r="D36" i="14"/>
  <c r="E40" i="5" s="1"/>
  <c r="E74" i="13"/>
  <c r="F78" i="6" s="1"/>
  <c r="E74" i="14"/>
  <c r="F78" i="5" s="1"/>
  <c r="D81" i="14"/>
  <c r="E85" i="5" s="1"/>
  <c r="D81" i="13"/>
  <c r="E85" i="6" s="1"/>
  <c r="D17" i="13"/>
  <c r="E21" i="6" s="1"/>
  <c r="D17" i="14"/>
  <c r="E21" i="5" s="1"/>
  <c r="D86" i="13"/>
  <c r="E90" i="6" s="1"/>
  <c r="D86" i="14"/>
  <c r="E90" i="5" s="1"/>
  <c r="E13" i="13"/>
  <c r="F17" i="6" s="1"/>
  <c r="E13" i="14"/>
  <c r="F17" i="5" s="1"/>
  <c r="D92" i="13"/>
  <c r="E96" i="6" s="1"/>
  <c r="D92" i="14"/>
  <c r="E96" i="5" s="1"/>
  <c r="E50" i="13"/>
  <c r="F54" i="6" s="1"/>
  <c r="E50" i="14"/>
  <c r="F54" i="5" s="1"/>
  <c r="E8" i="13"/>
  <c r="F12" i="6" s="1"/>
  <c r="E8" i="14"/>
  <c r="F12" i="5" s="1"/>
  <c r="D63" i="13"/>
  <c r="E67" i="6" s="1"/>
  <c r="D63" i="14"/>
  <c r="E67" i="5" s="1"/>
  <c r="D47" i="13"/>
  <c r="E51" i="6" s="1"/>
  <c r="D47" i="14"/>
  <c r="E51" i="5" s="1"/>
  <c r="D82" i="13"/>
  <c r="E86" i="6" s="1"/>
  <c r="D82" i="14"/>
  <c r="E86" i="5" s="1"/>
  <c r="D33" i="13"/>
  <c r="E37" i="6" s="1"/>
  <c r="D33" i="14"/>
  <c r="E37" i="5" s="1"/>
  <c r="D97" i="13"/>
  <c r="E101" i="6" s="1"/>
  <c r="D97" i="14"/>
  <c r="E101" i="5" s="1"/>
  <c r="D78" i="13"/>
  <c r="E82" i="6" s="1"/>
  <c r="D78" i="14"/>
  <c r="E82" i="5" s="1"/>
  <c r="D41" i="13"/>
  <c r="E45" i="6" s="1"/>
  <c r="D41" i="14"/>
  <c r="E45" i="5" s="1"/>
  <c r="D85" i="13"/>
  <c r="E89" i="6" s="1"/>
  <c r="D85" i="14"/>
  <c r="E89" i="5" s="1"/>
  <c r="C61" i="13"/>
  <c r="C61" i="14"/>
  <c r="D65" i="5" s="1"/>
  <c r="D15" i="14"/>
  <c r="E19" i="5" s="1"/>
  <c r="D15" i="13"/>
  <c r="E19" i="6" s="1"/>
  <c r="D68" i="13"/>
  <c r="E72" i="6" s="1"/>
  <c r="D68" i="14"/>
  <c r="E72" i="5" s="1"/>
  <c r="D52" i="13"/>
  <c r="E56" i="6" s="1"/>
  <c r="D52" i="14"/>
  <c r="E56" i="5" s="1"/>
  <c r="D6" i="13"/>
  <c r="E10" i="6" s="1"/>
  <c r="D6" i="14"/>
  <c r="E10" i="5" s="1"/>
  <c r="D102" i="13"/>
  <c r="E106" i="6" s="1"/>
  <c r="D102" i="14"/>
  <c r="E106" i="5" s="1"/>
  <c r="D19" i="13"/>
  <c r="E23" i="6" s="1"/>
  <c r="D19" i="14"/>
  <c r="E23" i="5" s="1"/>
  <c r="D91" i="13"/>
  <c r="E95" i="6" s="1"/>
  <c r="D91" i="14"/>
  <c r="E95" i="5" s="1"/>
  <c r="D20" i="13"/>
  <c r="E24" i="6" s="1"/>
  <c r="D20" i="14"/>
  <c r="E24" i="5" s="1"/>
  <c r="E23" i="13"/>
  <c r="F27" i="6" s="1"/>
  <c r="E23" i="14"/>
  <c r="F27" i="5" s="1"/>
  <c r="D25" i="13"/>
  <c r="E29" i="6" s="1"/>
  <c r="D25" i="14"/>
  <c r="E29" i="5" s="1"/>
  <c r="AG91" i="12"/>
  <c r="AS91" i="12" s="1"/>
  <c r="D95" i="13"/>
  <c r="E99" i="6" s="1"/>
  <c r="D95" i="14"/>
  <c r="E99" i="5" s="1"/>
  <c r="D103" i="14"/>
  <c r="E107" i="5" s="1"/>
  <c r="D103" i="13"/>
  <c r="E107" i="6" s="1"/>
  <c r="E34" i="13"/>
  <c r="F38" i="6" s="1"/>
  <c r="E34" i="14"/>
  <c r="F38" i="5" s="1"/>
  <c r="D67" i="13"/>
  <c r="E71" i="6" s="1"/>
  <c r="D67" i="14"/>
  <c r="E71" i="5" s="1"/>
  <c r="D55" i="13"/>
  <c r="E59" i="6" s="1"/>
  <c r="D55" i="14"/>
  <c r="E59" i="5" s="1"/>
  <c r="D37" i="13"/>
  <c r="E41" i="6" s="1"/>
  <c r="D37" i="14"/>
  <c r="E41" i="5" s="1"/>
  <c r="D31" i="13"/>
  <c r="E35" i="6" s="1"/>
  <c r="D31" i="14"/>
  <c r="E35" i="5" s="1"/>
  <c r="D18" i="13"/>
  <c r="E22" i="6" s="1"/>
  <c r="D18" i="14"/>
  <c r="E22" i="5" s="1"/>
  <c r="D90" i="13"/>
  <c r="E94" i="6" s="1"/>
  <c r="D90" i="14"/>
  <c r="E94" i="5" s="1"/>
  <c r="E29" i="13"/>
  <c r="F33" i="6" s="1"/>
  <c r="E29" i="14"/>
  <c r="F33" i="5" s="1"/>
  <c r="D12" i="13"/>
  <c r="E16" i="6" s="1"/>
  <c r="D12" i="14"/>
  <c r="E16" i="5" s="1"/>
  <c r="E40" i="13"/>
  <c r="F44" i="6" s="1"/>
  <c r="E40" i="14"/>
  <c r="F44" i="5" s="1"/>
  <c r="D35" i="13"/>
  <c r="E39" i="6" s="1"/>
  <c r="D35" i="14"/>
  <c r="E39" i="5" s="1"/>
  <c r="E88" i="14"/>
  <c r="F92" i="5" s="1"/>
  <c r="E88" i="13"/>
  <c r="F92" i="6" s="1"/>
  <c r="D87" i="13"/>
  <c r="E91" i="6" s="1"/>
  <c r="D87" i="14"/>
  <c r="E91" i="5" s="1"/>
  <c r="E104" i="13"/>
  <c r="F108" i="6" s="1"/>
  <c r="E104" i="14"/>
  <c r="F108" i="5" s="1"/>
  <c r="D28" i="13"/>
  <c r="E32" i="6" s="1"/>
  <c r="D28" i="14"/>
  <c r="E32" i="5" s="1"/>
  <c r="E48" i="13"/>
  <c r="F52" i="6" s="1"/>
  <c r="E48" i="14"/>
  <c r="F52" i="5" s="1"/>
  <c r="D84" i="13"/>
  <c r="E88" i="6" s="1"/>
  <c r="D84" i="14"/>
  <c r="E88" i="5" s="1"/>
  <c r="D43" i="13"/>
  <c r="E47" i="6" s="1"/>
  <c r="D43" i="14"/>
  <c r="E47" i="5" s="1"/>
  <c r="D76" i="13"/>
  <c r="E80" i="6" s="1"/>
  <c r="D76" i="14"/>
  <c r="E80" i="5" s="1"/>
  <c r="D9" i="13"/>
  <c r="E13" i="6" s="1"/>
  <c r="D9" i="14"/>
  <c r="E13" i="5" s="1"/>
  <c r="D53" i="13"/>
  <c r="E57" i="6" s="1"/>
  <c r="D53" i="14"/>
  <c r="E57" i="5" s="1"/>
  <c r="E24" i="13"/>
  <c r="F28" i="6" s="1"/>
  <c r="E24" i="14"/>
  <c r="F28" i="5" s="1"/>
  <c r="E77" i="13"/>
  <c r="F81" i="6" s="1"/>
  <c r="E77" i="14"/>
  <c r="F81" i="5" s="1"/>
  <c r="E32" i="13"/>
  <c r="F36" i="6" s="1"/>
  <c r="E32" i="14"/>
  <c r="F36" i="5" s="1"/>
  <c r="E101" i="13"/>
  <c r="F105" i="6" s="1"/>
  <c r="E101" i="14"/>
  <c r="F105" i="5" s="1"/>
  <c r="E56" i="13"/>
  <c r="F60" i="6" s="1"/>
  <c r="E56" i="14"/>
  <c r="F60" i="5" s="1"/>
  <c r="D54" i="13"/>
  <c r="E58" i="6" s="1"/>
  <c r="D54" i="14"/>
  <c r="E58" i="5" s="1"/>
  <c r="D75" i="13"/>
  <c r="E79" i="6" s="1"/>
  <c r="D75" i="14"/>
  <c r="E79" i="5" s="1"/>
  <c r="D99" i="13"/>
  <c r="E103" i="6" s="1"/>
  <c r="D99" i="14"/>
  <c r="E103" i="5" s="1"/>
  <c r="D59" i="13"/>
  <c r="E63" i="6" s="1"/>
  <c r="D59" i="14"/>
  <c r="E63" i="5" s="1"/>
  <c r="D30" i="13"/>
  <c r="E34" i="6" s="1"/>
  <c r="D30" i="14"/>
  <c r="E34" i="5" s="1"/>
  <c r="D89" i="14"/>
  <c r="E93" i="5" s="1"/>
  <c r="D89" i="13"/>
  <c r="E93" i="6" s="1"/>
  <c r="D7" i="13"/>
  <c r="E11" i="6" s="1"/>
  <c r="D7" i="14"/>
  <c r="E11" i="5" s="1"/>
  <c r="D79" i="13"/>
  <c r="E83" i="6" s="1"/>
  <c r="D79" i="14"/>
  <c r="E83" i="5" s="1"/>
  <c r="D26" i="13"/>
  <c r="E30" i="6" s="1"/>
  <c r="D26" i="14"/>
  <c r="E30" i="5" s="1"/>
  <c r="D71" i="13"/>
  <c r="E75" i="6" s="1"/>
  <c r="D71" i="14"/>
  <c r="E75" i="5" s="1"/>
  <c r="D10" i="13"/>
  <c r="E14" i="6" s="1"/>
  <c r="D10" i="14"/>
  <c r="E14" i="5" s="1"/>
  <c r="E93" i="13"/>
  <c r="F97" i="6" s="1"/>
  <c r="E93" i="14"/>
  <c r="F97" i="5" s="1"/>
  <c r="D66" i="13"/>
  <c r="E70" i="6" s="1"/>
  <c r="D66" i="14"/>
  <c r="E70" i="5" s="1"/>
  <c r="D62" i="13"/>
  <c r="E66" i="6" s="1"/>
  <c r="D62" i="14"/>
  <c r="E66" i="5" s="1"/>
  <c r="D57" i="14"/>
  <c r="E61" i="5" s="1"/>
  <c r="D57" i="13"/>
  <c r="E61" i="6" s="1"/>
  <c r="D11" i="13"/>
  <c r="E15" i="6" s="1"/>
  <c r="D11" i="14"/>
  <c r="E15" i="5" s="1"/>
  <c r="D44" i="13"/>
  <c r="E48" i="6" s="1"/>
  <c r="D44" i="14"/>
  <c r="E48" i="5" s="1"/>
  <c r="D22" i="13"/>
  <c r="E26" i="6" s="1"/>
  <c r="D22" i="14"/>
  <c r="E26" i="5" s="1"/>
  <c r="D73" i="13"/>
  <c r="E77" i="6" s="1"/>
  <c r="D73" i="14"/>
  <c r="E77" i="5" s="1"/>
  <c r="E72" i="14"/>
  <c r="F76" i="5" s="1"/>
  <c r="E72" i="13"/>
  <c r="F76" i="6" s="1"/>
  <c r="E42" i="13"/>
  <c r="F46" i="6" s="1"/>
  <c r="E42" i="14"/>
  <c r="F46" i="5" s="1"/>
  <c r="D27" i="13"/>
  <c r="E31" i="6" s="1"/>
  <c r="D27" i="14"/>
  <c r="E31" i="5" s="1"/>
  <c r="D49" i="14"/>
  <c r="E53" i="5" s="1"/>
  <c r="D49" i="13"/>
  <c r="E53" i="6" s="1"/>
  <c r="D14" i="13"/>
  <c r="E18" i="6" s="1"/>
  <c r="D14" i="14"/>
  <c r="E18" i="5" s="1"/>
  <c r="D60" i="13"/>
  <c r="E64" i="6" s="1"/>
  <c r="D60" i="14"/>
  <c r="E64" i="5" s="1"/>
  <c r="D38" i="13"/>
  <c r="E42" i="6" s="1"/>
  <c r="D38" i="14"/>
  <c r="E42" i="5" s="1"/>
  <c r="E100" i="13"/>
  <c r="F104" i="6" s="1"/>
  <c r="E100" i="14"/>
  <c r="F104" i="5" s="1"/>
  <c r="D65" i="13"/>
  <c r="E69" i="6" s="1"/>
  <c r="D65" i="14"/>
  <c r="E69" i="5" s="1"/>
  <c r="D94" i="13"/>
  <c r="E98" i="6" s="1"/>
  <c r="D94" i="14"/>
  <c r="E98" i="5" s="1"/>
  <c r="E80" i="13"/>
  <c r="F84" i="6" s="1"/>
  <c r="E80" i="14"/>
  <c r="F84" i="5" s="1"/>
  <c r="D61" i="13"/>
  <c r="E65" i="6" s="1"/>
  <c r="D61" i="14"/>
  <c r="E65" i="5" s="1"/>
  <c r="D21" i="13"/>
  <c r="E25" i="6" s="1"/>
  <c r="D21" i="14"/>
  <c r="E25" i="5" s="1"/>
  <c r="D69" i="13"/>
  <c r="E73" i="6" s="1"/>
  <c r="D69" i="14"/>
  <c r="E73" i="5" s="1"/>
  <c r="Y27" i="6"/>
  <c r="AG16" i="12"/>
  <c r="AS16" i="12" s="1"/>
  <c r="AG43" i="12"/>
  <c r="AS43" i="12" s="1"/>
  <c r="AG88" i="12"/>
  <c r="AS88" i="12" s="1"/>
  <c r="AG109" i="12"/>
  <c r="AS109" i="12" s="1"/>
  <c r="AG37" i="12"/>
  <c r="AS37" i="12" s="1"/>
  <c r="AG96" i="12"/>
  <c r="AS96" i="12" s="1"/>
  <c r="AG24" i="12"/>
  <c r="AS24" i="12" s="1"/>
  <c r="Y106" i="6"/>
  <c r="AG21" i="12"/>
  <c r="AS21" i="12" s="1"/>
  <c r="AQ61" i="12"/>
  <c r="AG75" i="12"/>
  <c r="AS75" i="12" s="1"/>
  <c r="O25" i="5"/>
  <c r="AG77" i="12"/>
  <c r="AS77" i="12" s="1"/>
  <c r="O25" i="6"/>
  <c r="AG13" i="12"/>
  <c r="AS13" i="12" s="1"/>
  <c r="Z16" i="6"/>
  <c r="AG64" i="12"/>
  <c r="AS64" i="12" s="1"/>
  <c r="AG51" i="12"/>
  <c r="AS51" i="12" s="1"/>
  <c r="AG53" i="12"/>
  <c r="AS53" i="12" s="1"/>
  <c r="Y41" i="5"/>
  <c r="AG59" i="12"/>
  <c r="AS59" i="12" s="1"/>
  <c r="AG32" i="12"/>
  <c r="AS32" i="12" s="1"/>
  <c r="O15" i="5"/>
  <c r="AG72" i="12"/>
  <c r="AS72" i="12" s="1"/>
  <c r="AG27" i="12"/>
  <c r="AS27" i="12" s="1"/>
  <c r="AG101" i="12"/>
  <c r="AS101" i="12" s="1"/>
  <c r="AG85" i="12"/>
  <c r="AS85" i="12" s="1"/>
  <c r="AG93" i="12"/>
  <c r="AS93" i="12" s="1"/>
  <c r="AG69" i="12"/>
  <c r="AS69" i="12" s="1"/>
  <c r="AG67" i="12"/>
  <c r="AS67" i="12" s="1"/>
  <c r="O48" i="6"/>
  <c r="Z67" i="6"/>
  <c r="Y44" i="6"/>
  <c r="O39" i="6"/>
  <c r="AG61" i="12"/>
  <c r="AS61" i="12" s="1"/>
  <c r="O39" i="5"/>
  <c r="Y46" i="6"/>
  <c r="Z32" i="6"/>
  <c r="Z72" i="6"/>
  <c r="O90" i="5"/>
  <c r="O24" i="6"/>
  <c r="Y44" i="5"/>
  <c r="Z34" i="5"/>
  <c r="Y67" i="6"/>
  <c r="AG58" i="12"/>
  <c r="AS58" i="12" s="1"/>
  <c r="AH107" i="12"/>
  <c r="AT107" i="12" s="1"/>
  <c r="AH80" i="12"/>
  <c r="AT80" i="12" s="1"/>
  <c r="AG79" i="12"/>
  <c r="AS79" i="12" s="1"/>
  <c r="AG108" i="12"/>
  <c r="AS108" i="12" s="1"/>
  <c r="AG63" i="12"/>
  <c r="AS63" i="12" s="1"/>
  <c r="AG105" i="12"/>
  <c r="AS105" i="12" s="1"/>
  <c r="AG26" i="12"/>
  <c r="AS26" i="12" s="1"/>
  <c r="AG47" i="12"/>
  <c r="AS47" i="12" s="1"/>
  <c r="AH29" i="12"/>
  <c r="AT29" i="12" s="1"/>
  <c r="AG104" i="12"/>
  <c r="AS104" i="12" s="1"/>
  <c r="AG36" i="12"/>
  <c r="AS36" i="12" s="1"/>
  <c r="AH86" i="12"/>
  <c r="AT86" i="12" s="1"/>
  <c r="AH91" i="12"/>
  <c r="AT91" i="12" s="1"/>
  <c r="AH35" i="12"/>
  <c r="AT35" i="12" s="1"/>
  <c r="AG92" i="12"/>
  <c r="AS92" i="12" s="1"/>
  <c r="AH56" i="12"/>
  <c r="AT56" i="12" s="1"/>
  <c r="AG87" i="12"/>
  <c r="AS87" i="12" s="1"/>
  <c r="AH19" i="12"/>
  <c r="AT19" i="12" s="1"/>
  <c r="AG103" i="12"/>
  <c r="AS103" i="12" s="1"/>
  <c r="AG89" i="12"/>
  <c r="AS89" i="12" s="1"/>
  <c r="AG33" i="12"/>
  <c r="AS33" i="12" s="1"/>
  <c r="AG49" i="12"/>
  <c r="AS49" i="12" s="1"/>
  <c r="AG71" i="12"/>
  <c r="AS71" i="12" s="1"/>
  <c r="O96" i="6"/>
  <c r="Z61" i="6"/>
  <c r="AH30" i="12"/>
  <c r="AT30" i="12" s="1"/>
  <c r="AG57" i="12"/>
  <c r="AS57" i="12" s="1"/>
  <c r="AG84" i="12"/>
  <c r="AS84" i="12" s="1"/>
  <c r="AG23" i="12"/>
  <c r="AS23" i="12" s="1"/>
  <c r="AG18" i="12"/>
  <c r="AS18" i="12" s="1"/>
  <c r="AG44" i="12"/>
  <c r="AS44" i="12" s="1"/>
  <c r="AG82" i="12"/>
  <c r="AS82" i="12" s="1"/>
  <c r="AG28" i="12"/>
  <c r="AS28" i="12" s="1"/>
  <c r="AG74" i="12"/>
  <c r="AS74" i="12" s="1"/>
  <c r="AH38" i="12"/>
  <c r="AT38" i="12" s="1"/>
  <c r="AG66" i="12"/>
  <c r="AS66" i="12" s="1"/>
  <c r="AG73" i="12"/>
  <c r="AS73" i="12" s="1"/>
  <c r="AG68" i="12"/>
  <c r="AS68" i="12" s="1"/>
  <c r="AG39" i="12"/>
  <c r="AS39" i="12" s="1"/>
  <c r="AG97" i="12"/>
  <c r="AS97" i="12" s="1"/>
  <c r="AG65" i="12"/>
  <c r="AS65" i="12" s="1"/>
  <c r="AH99" i="12"/>
  <c r="AT99" i="12" s="1"/>
  <c r="AH110" i="12"/>
  <c r="AT110" i="12" s="1"/>
  <c r="Z31" i="5"/>
  <c r="Z96" i="5"/>
  <c r="AG55" i="12"/>
  <c r="AS55" i="12" s="1"/>
  <c r="AG12" i="12"/>
  <c r="AS12" i="12" s="1"/>
  <c r="AH62" i="12"/>
  <c r="AT62" i="12" s="1"/>
  <c r="AH45" i="12"/>
  <c r="AT45" i="12" s="1"/>
  <c r="AG20" i="12"/>
  <c r="AS20" i="12" s="1"/>
  <c r="AH102" i="12"/>
  <c r="AT102" i="12" s="1"/>
  <c r="AG52" i="12"/>
  <c r="AS52" i="12" s="1"/>
  <c r="AH70" i="12"/>
  <c r="AT70" i="12" s="1"/>
  <c r="AG15" i="12"/>
  <c r="AS15" i="12" s="1"/>
  <c r="AH94" i="12"/>
  <c r="AT94" i="12" s="1"/>
  <c r="AG17" i="12"/>
  <c r="AS17" i="12" s="1"/>
  <c r="AH48" i="12"/>
  <c r="AT48" i="12" s="1"/>
  <c r="AG81" i="12"/>
  <c r="AS81" i="12" s="1"/>
  <c r="AH106" i="12"/>
  <c r="AT106" i="12" s="1"/>
  <c r="AG98" i="12"/>
  <c r="AS98" i="12" s="1"/>
  <c r="AG76" i="12"/>
  <c r="AS76" i="12" s="1"/>
  <c r="AH78" i="12"/>
  <c r="AT78" i="12" s="1"/>
  <c r="AH83" i="12"/>
  <c r="AT83" i="12" s="1"/>
  <c r="AG34" i="12"/>
  <c r="AS34" i="12" s="1"/>
  <c r="AG42" i="12"/>
  <c r="AS42" i="12" s="1"/>
  <c r="AG90" i="12"/>
  <c r="AS90" i="12" s="1"/>
  <c r="AH40" i="12"/>
  <c r="AT40" i="12" s="1"/>
  <c r="AG60" i="12"/>
  <c r="AS60" i="12" s="1"/>
  <c r="AH11" i="12"/>
  <c r="AH54" i="12"/>
  <c r="AT54" i="12" s="1"/>
  <c r="AH22" i="12"/>
  <c r="AT22" i="12" s="1"/>
  <c r="AG25" i="12"/>
  <c r="AS25" i="12" s="1"/>
  <c r="AG41" i="12"/>
  <c r="AS41" i="12" s="1"/>
  <c r="AG50" i="12"/>
  <c r="AS50" i="12" s="1"/>
  <c r="AH46" i="12"/>
  <c r="AT46" i="12" s="1"/>
  <c r="AG100" i="12"/>
  <c r="AS100" i="12" s="1"/>
  <c r="AG31" i="12"/>
  <c r="AS31" i="12" s="1"/>
  <c r="AH14" i="12"/>
  <c r="AT14" i="12" s="1"/>
  <c r="AG95" i="12"/>
  <c r="AS95" i="12" s="1"/>
  <c r="Y37" i="5"/>
  <c r="Y80" i="6"/>
  <c r="Y63" i="6"/>
  <c r="Z95" i="6"/>
  <c r="Y96" i="6"/>
  <c r="Z88" i="5"/>
  <c r="O79" i="6"/>
  <c r="O76" i="5"/>
  <c r="Z27" i="5"/>
  <c r="Z20" i="6"/>
  <c r="O40" i="6"/>
  <c r="O44" i="5"/>
  <c r="O24" i="5"/>
  <c r="Z41" i="5"/>
  <c r="O75" i="6"/>
  <c r="O36" i="6"/>
  <c r="O50" i="6"/>
  <c r="Z43" i="6"/>
  <c r="Z54" i="6"/>
  <c r="Z105" i="6"/>
  <c r="Y58" i="6"/>
  <c r="O84" i="5"/>
  <c r="Z50" i="5"/>
  <c r="O105" i="5"/>
  <c r="O97" i="5"/>
  <c r="Z62" i="5"/>
  <c r="O102" i="5"/>
  <c r="O53" i="6"/>
  <c r="Z67" i="5"/>
  <c r="Z28" i="5"/>
  <c r="O108" i="6"/>
  <c r="O53" i="5"/>
  <c r="Z30" i="6"/>
  <c r="O29" i="6"/>
  <c r="Y55" i="5"/>
  <c r="Y55" i="6"/>
  <c r="Z75" i="5"/>
  <c r="Z108" i="5"/>
  <c r="Z36" i="5"/>
  <c r="Z43" i="5"/>
  <c r="Z54" i="5"/>
  <c r="Z30" i="5"/>
  <c r="O56" i="6"/>
  <c r="O26" i="6"/>
  <c r="O92" i="6"/>
  <c r="Z89" i="6"/>
  <c r="Z12" i="6"/>
  <c r="O35" i="6"/>
  <c r="O82" i="6"/>
  <c r="O27" i="6"/>
  <c r="Y71" i="6"/>
  <c r="O72" i="5"/>
  <c r="Z56" i="5"/>
  <c r="Z92" i="5"/>
  <c r="O51" i="5"/>
  <c r="Z89" i="5"/>
  <c r="O12" i="5"/>
  <c r="Z35" i="5"/>
  <c r="O11" i="5"/>
  <c r="O16" i="5"/>
  <c r="Z99" i="5"/>
  <c r="Y91" i="5"/>
  <c r="O91" i="6"/>
  <c r="Z46" i="6"/>
  <c r="Z33" i="6"/>
  <c r="Z73" i="6"/>
  <c r="Z38" i="6"/>
  <c r="Z49" i="6"/>
  <c r="O68" i="6"/>
  <c r="Z100" i="6"/>
  <c r="O81" i="6"/>
  <c r="O33" i="5"/>
  <c r="O73" i="5"/>
  <c r="O38" i="5"/>
  <c r="Z49" i="5"/>
  <c r="Z52" i="6"/>
  <c r="Z80" i="5"/>
  <c r="Z58" i="5"/>
  <c r="O68" i="5"/>
  <c r="Z100" i="5"/>
  <c r="Z81" i="5"/>
  <c r="O20" i="5"/>
  <c r="O86" i="5"/>
  <c r="O60" i="5"/>
  <c r="O84" i="6"/>
  <c r="Z106" i="6"/>
  <c r="O44" i="6"/>
  <c r="O86" i="6"/>
  <c r="O97" i="6"/>
  <c r="O60" i="6"/>
  <c r="O52" i="5"/>
  <c r="O28" i="6"/>
  <c r="Y86" i="5"/>
  <c r="AK36" i="5"/>
  <c r="Y100" i="5"/>
  <c r="AK100" i="5" s="1"/>
  <c r="Y97" i="5"/>
  <c r="AK97" i="5" s="1"/>
  <c r="Y106" i="5"/>
  <c r="AK52" i="5"/>
  <c r="Y20" i="5"/>
  <c r="AK20" i="5" s="1"/>
  <c r="Y84" i="5"/>
  <c r="AK84" i="5" s="1"/>
  <c r="AK68" i="5"/>
  <c r="Y28" i="5"/>
  <c r="AK28" i="5" s="1"/>
  <c r="Y60" i="5"/>
  <c r="AK60" i="5" s="1"/>
  <c r="Y92" i="5"/>
  <c r="AK92" i="5" s="1"/>
  <c r="Y108" i="5"/>
  <c r="AK108" i="5" s="1"/>
  <c r="AK12" i="5"/>
  <c r="AK76" i="5"/>
  <c r="Y108" i="6"/>
  <c r="Y34" i="6"/>
  <c r="Y50" i="6"/>
  <c r="Y82" i="6"/>
  <c r="Y83" i="6"/>
  <c r="Y24" i="6"/>
  <c r="Y40" i="6"/>
  <c r="Y62" i="6"/>
  <c r="Y23" i="6"/>
  <c r="Y20" i="6"/>
  <c r="Y36" i="6"/>
  <c r="Y52" i="6"/>
  <c r="Y68" i="6"/>
  <c r="Y84" i="6"/>
  <c r="Y41" i="6"/>
  <c r="Y73" i="6"/>
  <c r="Y105" i="6"/>
  <c r="Y98" i="6"/>
  <c r="Y100" i="6"/>
  <c r="Y43" i="6"/>
  <c r="Y54" i="6"/>
  <c r="Y86" i="6"/>
  <c r="Y12" i="6"/>
  <c r="Y28" i="6"/>
  <c r="Y60" i="6"/>
  <c r="Y76" i="6"/>
  <c r="Y92" i="6"/>
  <c r="Y29" i="6"/>
  <c r="Y45" i="6"/>
  <c r="Y61" i="6"/>
  <c r="Y31" i="6"/>
  <c r="Y47" i="6"/>
  <c r="Y49" i="6"/>
  <c r="Y97" i="6"/>
  <c r="AT11" i="12" l="1"/>
  <c r="E5" i="14"/>
  <c r="F9" i="5" s="1"/>
  <c r="N38" i="5"/>
  <c r="N42" i="5"/>
  <c r="N103" i="5"/>
  <c r="N34" i="5"/>
  <c r="N94" i="5"/>
  <c r="N32" i="5"/>
  <c r="N74" i="5"/>
  <c r="AK106" i="5"/>
  <c r="AK89" i="5"/>
  <c r="N78" i="6"/>
  <c r="N57" i="6"/>
  <c r="Y66" i="6"/>
  <c r="N66" i="6"/>
  <c r="N15" i="6"/>
  <c r="N107" i="6"/>
  <c r="Y101" i="6"/>
  <c r="N101" i="6"/>
  <c r="N89" i="6"/>
  <c r="N11" i="6"/>
  <c r="Y74" i="6"/>
  <c r="N74" i="6"/>
  <c r="N85" i="6"/>
  <c r="Y22" i="6"/>
  <c r="N22" i="6"/>
  <c r="Y9" i="6"/>
  <c r="N9" i="6"/>
  <c r="N56" i="6"/>
  <c r="N33" i="6"/>
  <c r="N16" i="6"/>
  <c r="Y87" i="6"/>
  <c r="N87" i="6"/>
  <c r="N25" i="6"/>
  <c r="N42" i="6"/>
  <c r="N51" i="6"/>
  <c r="N72" i="6"/>
  <c r="N19" i="6"/>
  <c r="Y77" i="6"/>
  <c r="N77" i="6"/>
  <c r="N102" i="6"/>
  <c r="N32" i="6"/>
  <c r="N79" i="6"/>
  <c r="Y93" i="6"/>
  <c r="N93" i="6"/>
  <c r="N70" i="6"/>
  <c r="N90" i="6"/>
  <c r="N95" i="6"/>
  <c r="N94" i="6"/>
  <c r="AK94" i="6" s="1"/>
  <c r="N26" i="6"/>
  <c r="N39" i="6"/>
  <c r="N88" i="6"/>
  <c r="N65" i="6"/>
  <c r="N53" i="6"/>
  <c r="N35" i="6"/>
  <c r="N37" i="6"/>
  <c r="N38" i="6"/>
  <c r="N30" i="6"/>
  <c r="N99" i="6"/>
  <c r="N104" i="6"/>
  <c r="Y80" i="5"/>
  <c r="AK80" i="5"/>
  <c r="Y45" i="5"/>
  <c r="Y83" i="5"/>
  <c r="Y95" i="5"/>
  <c r="AK95" i="5" s="1"/>
  <c r="Y88" i="5"/>
  <c r="AK88" i="5" s="1"/>
  <c r="Y85" i="5"/>
  <c r="Y24" i="5"/>
  <c r="Y22" i="5"/>
  <c r="Y98" i="5"/>
  <c r="Y46" i="5"/>
  <c r="Y33" i="5"/>
  <c r="Y25" i="5"/>
  <c r="AK25" i="5" s="1"/>
  <c r="Y38" i="5"/>
  <c r="Y73" i="5"/>
  <c r="Y81" i="5"/>
  <c r="AK81" i="5"/>
  <c r="AK86" i="5"/>
  <c r="Y48" i="5"/>
  <c r="Y11" i="5"/>
  <c r="Y27" i="5"/>
  <c r="Y69" i="5"/>
  <c r="AK69" i="5" s="1"/>
  <c r="Y93" i="5"/>
  <c r="Y94" i="5"/>
  <c r="Y32" i="5"/>
  <c r="Y29" i="5"/>
  <c r="Y107" i="5"/>
  <c r="Y40" i="5"/>
  <c r="Y16" i="5"/>
  <c r="AK16" i="5" s="1"/>
  <c r="Y77" i="5"/>
  <c r="Y49" i="5"/>
  <c r="Y30" i="5"/>
  <c r="AK30" i="5" s="1"/>
  <c r="Y19" i="5"/>
  <c r="Y25" i="6"/>
  <c r="Y42" i="5"/>
  <c r="Y26" i="5"/>
  <c r="Y42" i="6"/>
  <c r="Y53" i="5"/>
  <c r="Y34" i="5"/>
  <c r="Y90" i="6"/>
  <c r="Y57" i="6"/>
  <c r="D65" i="6"/>
  <c r="O65" i="6" s="1"/>
  <c r="AK27" i="6"/>
  <c r="Y107" i="6"/>
  <c r="Y104" i="6"/>
  <c r="Y37" i="6"/>
  <c r="Y70" i="5"/>
  <c r="Y33" i="6"/>
  <c r="AK33" i="6" s="1"/>
  <c r="Y78" i="5"/>
  <c r="Y11" i="6"/>
  <c r="Y54" i="5"/>
  <c r="Y70" i="6"/>
  <c r="F42" i="13"/>
  <c r="G46" i="6" s="1"/>
  <c r="F42" i="14"/>
  <c r="G46" i="5" s="1"/>
  <c r="E68" i="13"/>
  <c r="F72" i="6" s="1"/>
  <c r="E68" i="14"/>
  <c r="F72" i="5" s="1"/>
  <c r="E95" i="14"/>
  <c r="F99" i="5" s="1"/>
  <c r="E95" i="13"/>
  <c r="F99" i="6" s="1"/>
  <c r="E54" i="13"/>
  <c r="F58" i="6" s="1"/>
  <c r="E54" i="14"/>
  <c r="F58" i="5" s="1"/>
  <c r="E6" i="13"/>
  <c r="F10" i="6" s="1"/>
  <c r="E6" i="14"/>
  <c r="F10" i="5" s="1"/>
  <c r="E90" i="13"/>
  <c r="F94" i="6" s="1"/>
  <c r="E90" i="14"/>
  <c r="F94" i="5" s="1"/>
  <c r="E94" i="13"/>
  <c r="F98" i="6" s="1"/>
  <c r="E94" i="14"/>
  <c r="F98" i="5" s="1"/>
  <c r="F48" i="13"/>
  <c r="G52" i="6" s="1"/>
  <c r="F48" i="14"/>
  <c r="G52" i="5" s="1"/>
  <c r="F77" i="13"/>
  <c r="G81" i="6" s="1"/>
  <c r="F77" i="14"/>
  <c r="G81" i="5" s="1"/>
  <c r="E92" i="13"/>
  <c r="F96" i="6" s="1"/>
  <c r="E92" i="14"/>
  <c r="F96" i="5" s="1"/>
  <c r="F88" i="13"/>
  <c r="G92" i="6" s="1"/>
  <c r="F88" i="14"/>
  <c r="G92" i="5" s="1"/>
  <c r="F96" i="13"/>
  <c r="G100" i="6" s="1"/>
  <c r="F96" i="14"/>
  <c r="G100" i="5" s="1"/>
  <c r="E49" i="13"/>
  <c r="F53" i="6" s="1"/>
  <c r="E49" i="14"/>
  <c r="F53" i="5" s="1"/>
  <c r="E59" i="13"/>
  <c r="F63" i="6" s="1"/>
  <c r="E59" i="14"/>
  <c r="F63" i="5" s="1"/>
  <c r="E76" i="13"/>
  <c r="F80" i="6" s="1"/>
  <c r="E76" i="14"/>
  <c r="F80" i="5" s="1"/>
  <c r="E78" i="13"/>
  <c r="F82" i="6" s="1"/>
  <c r="E78" i="14"/>
  <c r="F82" i="5" s="1"/>
  <c r="E27" i="13"/>
  <c r="F31" i="6" s="1"/>
  <c r="E27" i="14"/>
  <c r="F31" i="5" s="1"/>
  <c r="F50" i="13"/>
  <c r="G54" i="6" s="1"/>
  <c r="F50" i="14"/>
  <c r="G54" i="5" s="1"/>
  <c r="E99" i="13"/>
  <c r="F103" i="6" s="1"/>
  <c r="E99" i="14"/>
  <c r="F103" i="5" s="1"/>
  <c r="F74" i="13"/>
  <c r="G78" i="6" s="1"/>
  <c r="F74" i="14"/>
  <c r="G78" i="5" s="1"/>
  <c r="E66" i="13"/>
  <c r="F70" i="6" s="1"/>
  <c r="E66" i="14"/>
  <c r="F70" i="5" s="1"/>
  <c r="E58" i="13"/>
  <c r="F62" i="6" s="1"/>
  <c r="E58" i="14"/>
  <c r="F62" i="5" s="1"/>
  <c r="E103" i="14"/>
  <c r="F107" i="5" s="1"/>
  <c r="E103" i="13"/>
  <c r="F107" i="6" s="1"/>
  <c r="F8" i="13"/>
  <c r="G12" i="6" s="1"/>
  <c r="F8" i="14"/>
  <c r="G12" i="5" s="1"/>
  <c r="E46" i="13"/>
  <c r="F50" i="6" s="1"/>
  <c r="E46" i="14"/>
  <c r="F50" i="5" s="1"/>
  <c r="F85" i="13"/>
  <c r="G89" i="6" s="1"/>
  <c r="F85" i="14"/>
  <c r="G89" i="5" s="1"/>
  <c r="E87" i="13"/>
  <c r="F91" i="6" s="1"/>
  <c r="E87" i="14"/>
  <c r="F91" i="5" s="1"/>
  <c r="E31" i="13"/>
  <c r="F35" i="6" s="1"/>
  <c r="E31" i="14"/>
  <c r="F35" i="5" s="1"/>
  <c r="F93" i="14"/>
  <c r="G97" i="5" s="1"/>
  <c r="F93" i="13"/>
  <c r="G97" i="6" s="1"/>
  <c r="E17" i="13"/>
  <c r="F21" i="6" s="1"/>
  <c r="E17" i="14"/>
  <c r="F21" i="5" s="1"/>
  <c r="F80" i="13"/>
  <c r="G84" i="6" s="1"/>
  <c r="F80" i="14"/>
  <c r="G84" i="5" s="1"/>
  <c r="E28" i="13"/>
  <c r="F32" i="6" s="1"/>
  <c r="E28" i="14"/>
  <c r="F32" i="5" s="1"/>
  <c r="E20" i="13"/>
  <c r="F24" i="6" s="1"/>
  <c r="E20" i="14"/>
  <c r="F24" i="5" s="1"/>
  <c r="E53" i="13"/>
  <c r="F57" i="6" s="1"/>
  <c r="E53" i="14"/>
  <c r="F57" i="5" s="1"/>
  <c r="Y35" i="6"/>
  <c r="F40" i="13"/>
  <c r="G44" i="6" s="1"/>
  <c r="F40" i="14"/>
  <c r="G44" i="5" s="1"/>
  <c r="F34" i="13"/>
  <c r="G38" i="6" s="1"/>
  <c r="F34" i="14"/>
  <c r="G38" i="5" s="1"/>
  <c r="F72" i="13"/>
  <c r="G76" i="6" s="1"/>
  <c r="F72" i="14"/>
  <c r="G76" i="5" s="1"/>
  <c r="E67" i="13"/>
  <c r="F71" i="6" s="1"/>
  <c r="E67" i="14"/>
  <c r="F71" i="5" s="1"/>
  <c r="E51" i="13"/>
  <c r="F55" i="6" s="1"/>
  <c r="E51" i="14"/>
  <c r="F55" i="5" s="1"/>
  <c r="E98" i="13"/>
  <c r="F102" i="6" s="1"/>
  <c r="E98" i="14"/>
  <c r="F102" i="5" s="1"/>
  <c r="F101" i="13"/>
  <c r="G105" i="6" s="1"/>
  <c r="F101" i="14"/>
  <c r="G105" i="5" s="1"/>
  <c r="E26" i="13"/>
  <c r="F30" i="6" s="1"/>
  <c r="E26" i="14"/>
  <c r="F30" i="5" s="1"/>
  <c r="E69" i="13"/>
  <c r="F73" i="6" s="1"/>
  <c r="E69" i="14"/>
  <c r="F73" i="5" s="1"/>
  <c r="E55" i="13"/>
  <c r="F59" i="6" s="1"/>
  <c r="E55" i="14"/>
  <c r="F59" i="5" s="1"/>
  <c r="E44" i="13"/>
  <c r="F48" i="6" s="1"/>
  <c r="E44" i="14"/>
  <c r="F48" i="5" s="1"/>
  <c r="F100" i="13"/>
  <c r="G104" i="6" s="1"/>
  <c r="F100" i="14"/>
  <c r="G104" i="5" s="1"/>
  <c r="E9" i="13"/>
  <c r="F13" i="6" s="1"/>
  <c r="E9" i="14"/>
  <c r="F13" i="5" s="1"/>
  <c r="E14" i="13"/>
  <c r="F18" i="6" s="1"/>
  <c r="E14" i="14"/>
  <c r="F18" i="5" s="1"/>
  <c r="E91" i="13"/>
  <c r="F95" i="6" s="1"/>
  <c r="E91" i="14"/>
  <c r="F95" i="5" s="1"/>
  <c r="E60" i="13"/>
  <c r="F64" i="6" s="1"/>
  <c r="E60" i="14"/>
  <c r="F64" i="5" s="1"/>
  <c r="E38" i="14"/>
  <c r="F42" i="5" s="1"/>
  <c r="E38" i="13"/>
  <c r="F42" i="6" s="1"/>
  <c r="F24" i="13"/>
  <c r="G28" i="6" s="1"/>
  <c r="F24" i="14"/>
  <c r="G28" i="5" s="1"/>
  <c r="E83" i="13"/>
  <c r="F87" i="6" s="1"/>
  <c r="E83" i="14"/>
  <c r="F87" i="5" s="1"/>
  <c r="E86" i="14"/>
  <c r="F90" i="5" s="1"/>
  <c r="E86" i="13"/>
  <c r="F90" i="6" s="1"/>
  <c r="E57" i="13"/>
  <c r="F61" i="6" s="1"/>
  <c r="E57" i="14"/>
  <c r="F61" i="5" s="1"/>
  <c r="E63" i="13"/>
  <c r="F67" i="6" s="1"/>
  <c r="E63" i="14"/>
  <c r="F67" i="5" s="1"/>
  <c r="E7" i="13"/>
  <c r="F11" i="6" s="1"/>
  <c r="E7" i="14"/>
  <c r="F11" i="5" s="1"/>
  <c r="C55" i="13"/>
  <c r="C55" i="14"/>
  <c r="D59" i="5" s="1"/>
  <c r="E82" i="13"/>
  <c r="F86" i="6" s="1"/>
  <c r="E82" i="14"/>
  <c r="F86" i="5" s="1"/>
  <c r="E36" i="13"/>
  <c r="F40" i="6" s="1"/>
  <c r="E36" i="14"/>
  <c r="F40" i="5" s="1"/>
  <c r="F56" i="13"/>
  <c r="G60" i="6" s="1"/>
  <c r="F56" i="14"/>
  <c r="G60" i="5" s="1"/>
  <c r="E45" i="13"/>
  <c r="F49" i="6" s="1"/>
  <c r="E45" i="14"/>
  <c r="F49" i="5" s="1"/>
  <c r="E37" i="13"/>
  <c r="F41" i="6" s="1"/>
  <c r="E37" i="14"/>
  <c r="F41" i="5" s="1"/>
  <c r="E25" i="13"/>
  <c r="F29" i="6" s="1"/>
  <c r="E25" i="14"/>
  <c r="F29" i="5" s="1"/>
  <c r="E22" i="14"/>
  <c r="F26" i="5" s="1"/>
  <c r="E22" i="13"/>
  <c r="F26" i="6" s="1"/>
  <c r="E81" i="13"/>
  <c r="F85" i="6" s="1"/>
  <c r="E81" i="14"/>
  <c r="F85" i="5" s="1"/>
  <c r="E79" i="13"/>
  <c r="F83" i="6" s="1"/>
  <c r="E79" i="14"/>
  <c r="F83" i="5" s="1"/>
  <c r="F16" i="13"/>
  <c r="G20" i="6" s="1"/>
  <c r="F16" i="14"/>
  <c r="G20" i="5" s="1"/>
  <c r="E11" i="13"/>
  <c r="F15" i="6" s="1"/>
  <c r="E11" i="14"/>
  <c r="F15" i="5" s="1"/>
  <c r="E21" i="13"/>
  <c r="F25" i="6" s="1"/>
  <c r="E21" i="14"/>
  <c r="F25" i="5" s="1"/>
  <c r="E89" i="13"/>
  <c r="F93" i="6" s="1"/>
  <c r="E89" i="14"/>
  <c r="F93" i="5" s="1"/>
  <c r="E84" i="13"/>
  <c r="F88" i="6" s="1"/>
  <c r="E84" i="14"/>
  <c r="F88" i="5" s="1"/>
  <c r="F104" i="13"/>
  <c r="G108" i="6" s="1"/>
  <c r="F104" i="14"/>
  <c r="G108" i="5" s="1"/>
  <c r="F32" i="13"/>
  <c r="G36" i="6" s="1"/>
  <c r="F32" i="14"/>
  <c r="G36" i="5" s="1"/>
  <c r="E97" i="13"/>
  <c r="F101" i="6" s="1"/>
  <c r="E97" i="14"/>
  <c r="F101" i="5" s="1"/>
  <c r="F23" i="13"/>
  <c r="G27" i="6" s="1"/>
  <c r="F23" i="14"/>
  <c r="G27" i="5" s="1"/>
  <c r="E52" i="13"/>
  <c r="F56" i="6" s="1"/>
  <c r="E52" i="14"/>
  <c r="F56" i="5" s="1"/>
  <c r="E61" i="13"/>
  <c r="F65" i="6" s="1"/>
  <c r="E61" i="14"/>
  <c r="F65" i="5" s="1"/>
  <c r="E71" i="13"/>
  <c r="F75" i="6" s="1"/>
  <c r="E71" i="14"/>
  <c r="F75" i="5" s="1"/>
  <c r="E70" i="13"/>
  <c r="F74" i="6" s="1"/>
  <c r="E70" i="14"/>
  <c r="F74" i="5" s="1"/>
  <c r="E41" i="13"/>
  <c r="F45" i="6" s="1"/>
  <c r="E41" i="14"/>
  <c r="F45" i="5" s="1"/>
  <c r="E19" i="13"/>
  <c r="F23" i="6" s="1"/>
  <c r="E19" i="14"/>
  <c r="F23" i="5" s="1"/>
  <c r="E62" i="14"/>
  <c r="F66" i="5" s="1"/>
  <c r="E62" i="13"/>
  <c r="F66" i="6" s="1"/>
  <c r="E43" i="13"/>
  <c r="F47" i="6" s="1"/>
  <c r="E43" i="14"/>
  <c r="F47" i="5" s="1"/>
  <c r="E73" i="13"/>
  <c r="F77" i="6" s="1"/>
  <c r="E73" i="14"/>
  <c r="F77" i="5" s="1"/>
  <c r="E10" i="13"/>
  <c r="F14" i="6" s="1"/>
  <c r="E10" i="14"/>
  <c r="F14" i="5" s="1"/>
  <c r="E85" i="13"/>
  <c r="F89" i="6" s="1"/>
  <c r="E85" i="14"/>
  <c r="F89" i="5" s="1"/>
  <c r="E30" i="13"/>
  <c r="F34" i="6" s="1"/>
  <c r="E30" i="14"/>
  <c r="F34" i="5" s="1"/>
  <c r="Y35" i="5"/>
  <c r="AK35" i="5" s="1"/>
  <c r="Y31" i="5"/>
  <c r="AK31" i="5" s="1"/>
  <c r="E35" i="13"/>
  <c r="F39" i="6" s="1"/>
  <c r="E35" i="14"/>
  <c r="F39" i="5" s="1"/>
  <c r="E75" i="13"/>
  <c r="F79" i="6" s="1"/>
  <c r="E75" i="14"/>
  <c r="F79" i="5" s="1"/>
  <c r="F64" i="13"/>
  <c r="G68" i="6" s="1"/>
  <c r="F64" i="14"/>
  <c r="G68" i="5" s="1"/>
  <c r="F39" i="13"/>
  <c r="G43" i="6" s="1"/>
  <c r="F39" i="14"/>
  <c r="G43" i="5" s="1"/>
  <c r="E33" i="13"/>
  <c r="F37" i="6" s="1"/>
  <c r="E33" i="14"/>
  <c r="F37" i="5" s="1"/>
  <c r="E12" i="13"/>
  <c r="F16" i="6" s="1"/>
  <c r="E12" i="14"/>
  <c r="F16" i="5" s="1"/>
  <c r="E65" i="13"/>
  <c r="F69" i="6" s="1"/>
  <c r="E65" i="14"/>
  <c r="F69" i="5" s="1"/>
  <c r="F13" i="14"/>
  <c r="G17" i="5" s="1"/>
  <c r="F13" i="13"/>
  <c r="G17" i="6" s="1"/>
  <c r="F29" i="14"/>
  <c r="G33" i="5" s="1"/>
  <c r="F29" i="13"/>
  <c r="G33" i="6" s="1"/>
  <c r="E102" i="13"/>
  <c r="F106" i="6" s="1"/>
  <c r="E102" i="14"/>
  <c r="F106" i="5" s="1"/>
  <c r="E47" i="13"/>
  <c r="F51" i="6" s="1"/>
  <c r="E47" i="14"/>
  <c r="F51" i="5" s="1"/>
  <c r="E15" i="14"/>
  <c r="F19" i="5" s="1"/>
  <c r="E15" i="13"/>
  <c r="F19" i="6" s="1"/>
  <c r="E18" i="13"/>
  <c r="F22" i="6" s="1"/>
  <c r="E18" i="14"/>
  <c r="F22" i="5" s="1"/>
  <c r="Y19" i="6"/>
  <c r="Z22" i="5"/>
  <c r="Y47" i="5"/>
  <c r="O41" i="6"/>
  <c r="AH43" i="12"/>
  <c r="AT43" i="12" s="1"/>
  <c r="Y65" i="6"/>
  <c r="O65" i="5"/>
  <c r="AH16" i="12"/>
  <c r="AT16" i="12" s="1"/>
  <c r="AH96" i="12"/>
  <c r="AT96" i="12" s="1"/>
  <c r="Y81" i="6"/>
  <c r="AK81" i="6" s="1"/>
  <c r="AK106" i="6"/>
  <c r="Y67" i="5"/>
  <c r="AH109" i="12"/>
  <c r="AT109" i="12" s="1"/>
  <c r="AH88" i="12"/>
  <c r="AT88" i="12" s="1"/>
  <c r="Y15" i="5"/>
  <c r="AK15" i="5" s="1"/>
  <c r="AK44" i="6"/>
  <c r="Y99" i="5"/>
  <c r="O64" i="5"/>
  <c r="Y56" i="5"/>
  <c r="AH37" i="12"/>
  <c r="AT37" i="12" s="1"/>
  <c r="AH24" i="12"/>
  <c r="AT24" i="12" s="1"/>
  <c r="AH53" i="12"/>
  <c r="AT53" i="12" s="1"/>
  <c r="Y53" i="6"/>
  <c r="Z85" i="6"/>
  <c r="AH61" i="12"/>
  <c r="AT61" i="12" s="1"/>
  <c r="Y88" i="6"/>
  <c r="AK88" i="6" s="1"/>
  <c r="Y30" i="6"/>
  <c r="Y85" i="6"/>
  <c r="Z107" i="5"/>
  <c r="Z51" i="6"/>
  <c r="Z91" i="5"/>
  <c r="Z57" i="6"/>
  <c r="Y59" i="5"/>
  <c r="Y62" i="5"/>
  <c r="Y58" i="5"/>
  <c r="AK58" i="5" s="1"/>
  <c r="AH13" i="12"/>
  <c r="AT13" i="12" s="1"/>
  <c r="Y15" i="6"/>
  <c r="Y57" i="5"/>
  <c r="Z83" i="5"/>
  <c r="AK41" i="5"/>
  <c r="Y32" i="6"/>
  <c r="Y56" i="6"/>
  <c r="Z70" i="5"/>
  <c r="AH51" i="12"/>
  <c r="AT51" i="12" s="1"/>
  <c r="O32" i="5"/>
  <c r="Z45" i="6"/>
  <c r="O74" i="6"/>
  <c r="AH21" i="12"/>
  <c r="AT21" i="12" s="1"/>
  <c r="Y99" i="6"/>
  <c r="O93" i="5"/>
  <c r="Y96" i="5"/>
  <c r="AK96" i="5" s="1"/>
  <c r="Y51" i="6"/>
  <c r="O82" i="5"/>
  <c r="Z37" i="6"/>
  <c r="Y65" i="5"/>
  <c r="AH77" i="12"/>
  <c r="AT77" i="12" s="1"/>
  <c r="Z58" i="6"/>
  <c r="O29" i="5"/>
  <c r="AH101" i="12"/>
  <c r="AT101" i="12" s="1"/>
  <c r="P45" i="5"/>
  <c r="Z64" i="6"/>
  <c r="Z22" i="6"/>
  <c r="Z11" i="6"/>
  <c r="O83" i="6"/>
  <c r="AH59" i="12"/>
  <c r="AT59" i="12" s="1"/>
  <c r="Y66" i="5"/>
  <c r="Y51" i="5"/>
  <c r="Y104" i="5"/>
  <c r="P59" i="6"/>
  <c r="Z70" i="6"/>
  <c r="O57" i="5"/>
  <c r="AK67" i="6"/>
  <c r="Y105" i="5"/>
  <c r="AK105" i="5" s="1"/>
  <c r="Y39" i="5"/>
  <c r="AH75" i="12"/>
  <c r="AT75" i="12" s="1"/>
  <c r="AH64" i="12"/>
  <c r="AT64" i="12" s="1"/>
  <c r="AH27" i="12"/>
  <c r="AT27" i="12" s="1"/>
  <c r="Y79" i="6"/>
  <c r="Y39" i="6"/>
  <c r="O98" i="6"/>
  <c r="AK46" i="6"/>
  <c r="Y72" i="5"/>
  <c r="AK72" i="5" s="1"/>
  <c r="P99" i="6"/>
  <c r="O107" i="6"/>
  <c r="Z63" i="5"/>
  <c r="O34" i="6"/>
  <c r="AH72" i="12"/>
  <c r="AT72" i="12" s="1"/>
  <c r="Y16" i="6"/>
  <c r="Z15" i="6"/>
  <c r="Z19" i="6"/>
  <c r="O103" i="5"/>
  <c r="Z87" i="5"/>
  <c r="AH85" i="12"/>
  <c r="AT85" i="12" s="1"/>
  <c r="AH32" i="12"/>
  <c r="AT32" i="12" s="1"/>
  <c r="Z71" i="5"/>
  <c r="AH67" i="12"/>
  <c r="AT67" i="12" s="1"/>
  <c r="Y50" i="5"/>
  <c r="AK50" i="5" s="1"/>
  <c r="AH93" i="12"/>
  <c r="AT93" i="12" s="1"/>
  <c r="AA16" i="5"/>
  <c r="Y61" i="5"/>
  <c r="AK61" i="5" s="1"/>
  <c r="Z55" i="6"/>
  <c r="Z47" i="5"/>
  <c r="O28" i="5"/>
  <c r="AL28" i="5" s="1"/>
  <c r="AA65" i="5"/>
  <c r="P56" i="6"/>
  <c r="Z31" i="6"/>
  <c r="O89" i="6"/>
  <c r="AL89" i="6" s="1"/>
  <c r="Y102" i="5"/>
  <c r="P85" i="6"/>
  <c r="AA56" i="5"/>
  <c r="Y87" i="5"/>
  <c r="AH69" i="12"/>
  <c r="AT69" i="12" s="1"/>
  <c r="O48" i="5"/>
  <c r="Y102" i="6"/>
  <c r="Z60" i="5"/>
  <c r="AL60" i="5" s="1"/>
  <c r="Z80" i="6"/>
  <c r="Z90" i="6"/>
  <c r="O93" i="6"/>
  <c r="Y82" i="5"/>
  <c r="O77" i="5"/>
  <c r="Z102" i="5"/>
  <c r="AL102" i="5" s="1"/>
  <c r="Y26" i="6"/>
  <c r="Z69" i="6"/>
  <c r="O23" i="5"/>
  <c r="O98" i="5"/>
  <c r="O45" i="5"/>
  <c r="O69" i="5"/>
  <c r="Z85" i="5"/>
  <c r="Z55" i="5"/>
  <c r="Z63" i="6"/>
  <c r="Y95" i="6"/>
  <c r="AA24" i="5"/>
  <c r="O71" i="6"/>
  <c r="Z47" i="6"/>
  <c r="O101" i="6"/>
  <c r="Y89" i="6"/>
  <c r="AK44" i="5"/>
  <c r="Z33" i="5"/>
  <c r="AL33" i="5" s="1"/>
  <c r="AA15" i="6"/>
  <c r="Z77" i="6"/>
  <c r="O37" i="5"/>
  <c r="AA15" i="5"/>
  <c r="Z66" i="6"/>
  <c r="O102" i="6"/>
  <c r="Z87" i="6"/>
  <c r="Y78" i="6"/>
  <c r="Y79" i="5"/>
  <c r="AK79" i="5" s="1"/>
  <c r="P32" i="6"/>
  <c r="P93" i="6"/>
  <c r="Y69" i="6"/>
  <c r="AK69" i="6" s="1"/>
  <c r="Y63" i="5"/>
  <c r="AK63" i="5" s="1"/>
  <c r="Z61" i="5"/>
  <c r="Z97" i="5"/>
  <c r="AL97" i="5" s="1"/>
  <c r="P80" i="6"/>
  <c r="P45" i="6"/>
  <c r="AA37" i="5"/>
  <c r="Z101" i="5"/>
  <c r="AA77" i="6"/>
  <c r="Y9" i="5"/>
  <c r="AK9" i="5" s="1"/>
  <c r="AH100" i="12"/>
  <c r="AT100" i="12" s="1"/>
  <c r="AH103" i="12"/>
  <c r="AT103" i="12" s="1"/>
  <c r="AI70" i="12"/>
  <c r="AU70" i="12" s="1"/>
  <c r="AH74" i="12"/>
  <c r="AT74" i="12" s="1"/>
  <c r="AH84" i="12"/>
  <c r="AT84" i="12" s="1"/>
  <c r="AH36" i="12"/>
  <c r="AT36" i="12" s="1"/>
  <c r="P106" i="5"/>
  <c r="P72" i="6"/>
  <c r="AI14" i="12"/>
  <c r="AU14" i="12" s="1"/>
  <c r="AI46" i="12"/>
  <c r="AU46" i="12" s="1"/>
  <c r="AH25" i="12"/>
  <c r="AT25" i="12" s="1"/>
  <c r="AI40" i="12"/>
  <c r="AU40" i="12" s="1"/>
  <c r="AI83" i="12"/>
  <c r="AU83" i="12" s="1"/>
  <c r="AH98" i="12"/>
  <c r="AT98" i="12" s="1"/>
  <c r="AH52" i="12"/>
  <c r="AT52" i="12" s="1"/>
  <c r="AH49" i="12"/>
  <c r="AT49" i="12" s="1"/>
  <c r="AI19" i="12"/>
  <c r="AU19" i="12" s="1"/>
  <c r="AH92" i="12"/>
  <c r="AT92" i="12" s="1"/>
  <c r="AK63" i="6"/>
  <c r="P69" i="6"/>
  <c r="O56" i="5"/>
  <c r="AL56" i="5" s="1"/>
  <c r="AI48" i="12"/>
  <c r="AU48" i="12" s="1"/>
  <c r="AI94" i="12"/>
  <c r="AU94" i="12" s="1"/>
  <c r="AI45" i="12"/>
  <c r="AU45" i="12" s="1"/>
  <c r="AI99" i="12"/>
  <c r="AU99" i="12" s="1"/>
  <c r="AH39" i="12"/>
  <c r="AT39" i="12" s="1"/>
  <c r="AH73" i="12"/>
  <c r="AT73" i="12" s="1"/>
  <c r="AH57" i="12"/>
  <c r="AT57" i="12" s="1"/>
  <c r="AI35" i="12"/>
  <c r="AU35" i="12" s="1"/>
  <c r="AH104" i="12"/>
  <c r="AT104" i="12" s="1"/>
  <c r="AH105" i="12"/>
  <c r="AT105" i="12" s="1"/>
  <c r="AH79" i="12"/>
  <c r="AT79" i="12" s="1"/>
  <c r="AI107" i="12"/>
  <c r="AU107" i="12" s="1"/>
  <c r="Z78" i="5"/>
  <c r="O74" i="5"/>
  <c r="AI22" i="12"/>
  <c r="AU22" i="12" s="1"/>
  <c r="AI11" i="12"/>
  <c r="AH90" i="12"/>
  <c r="AT90" i="12" s="1"/>
  <c r="AI78" i="12"/>
  <c r="AU78" i="12" s="1"/>
  <c r="AH76" i="12"/>
  <c r="AT76" i="12" s="1"/>
  <c r="AI106" i="12"/>
  <c r="AU106" i="12" s="1"/>
  <c r="AH33" i="12"/>
  <c r="AT33" i="12" s="1"/>
  <c r="AH87" i="12"/>
  <c r="AT87" i="12" s="1"/>
  <c r="AI54" i="12"/>
  <c r="AU54" i="12" s="1"/>
  <c r="AH55" i="12"/>
  <c r="AT55" i="12" s="1"/>
  <c r="AH44" i="12"/>
  <c r="AT44" i="12" s="1"/>
  <c r="AI80" i="12"/>
  <c r="AU80" i="12" s="1"/>
  <c r="Z79" i="5"/>
  <c r="AH15" i="12"/>
  <c r="AT15" i="12" s="1"/>
  <c r="AI102" i="12"/>
  <c r="AU102" i="12" s="1"/>
  <c r="AI62" i="12"/>
  <c r="AU62" i="12" s="1"/>
  <c r="AH65" i="12"/>
  <c r="AT65" i="12" s="1"/>
  <c r="AH66" i="12"/>
  <c r="AT66" i="12" s="1"/>
  <c r="AH28" i="12"/>
  <c r="AT28" i="12" s="1"/>
  <c r="AH18" i="12"/>
  <c r="AT18" i="12" s="1"/>
  <c r="AI30" i="12"/>
  <c r="AU30" i="12" s="1"/>
  <c r="AI91" i="12"/>
  <c r="AU91" i="12" s="1"/>
  <c r="AI29" i="12"/>
  <c r="AU29" i="12" s="1"/>
  <c r="AI24" i="12"/>
  <c r="AU24" i="12" s="1"/>
  <c r="AH58" i="12"/>
  <c r="AT58" i="12" s="1"/>
  <c r="AH41" i="12"/>
  <c r="AT41" i="12" s="1"/>
  <c r="AH34" i="12"/>
  <c r="AT34" i="12" s="1"/>
  <c r="AH26" i="12"/>
  <c r="AT26" i="12" s="1"/>
  <c r="AA47" i="5"/>
  <c r="AK37" i="5"/>
  <c r="AH31" i="12"/>
  <c r="AT31" i="12" s="1"/>
  <c r="AH50" i="12"/>
  <c r="AT50" i="12" s="1"/>
  <c r="AH60" i="12"/>
  <c r="AT60" i="12" s="1"/>
  <c r="AH42" i="12"/>
  <c r="AT42" i="12" s="1"/>
  <c r="AH81" i="12"/>
  <c r="AT81" i="12" s="1"/>
  <c r="AI110" i="12"/>
  <c r="AU110" i="12" s="1"/>
  <c r="AH89" i="12"/>
  <c r="AT89" i="12" s="1"/>
  <c r="AH95" i="12"/>
  <c r="AT95" i="12" s="1"/>
  <c r="AH20" i="12"/>
  <c r="AT20" i="12" s="1"/>
  <c r="AH108" i="12"/>
  <c r="AT108" i="12" s="1"/>
  <c r="P23" i="5"/>
  <c r="Y90" i="5"/>
  <c r="AK90" i="5" s="1"/>
  <c r="AH17" i="12"/>
  <c r="AT17" i="12" s="1"/>
  <c r="AI16" i="12"/>
  <c r="AU16" i="12" s="1"/>
  <c r="AH12" i="12"/>
  <c r="AT12" i="12" s="1"/>
  <c r="AH97" i="12"/>
  <c r="AT97" i="12" s="1"/>
  <c r="AH68" i="12"/>
  <c r="AT68" i="12" s="1"/>
  <c r="AI38" i="12"/>
  <c r="AU38" i="12" s="1"/>
  <c r="AH82" i="12"/>
  <c r="AT82" i="12" s="1"/>
  <c r="AH23" i="12"/>
  <c r="AT23" i="12" s="1"/>
  <c r="AH71" i="12"/>
  <c r="AT71" i="12" s="1"/>
  <c r="AI56" i="12"/>
  <c r="AU56" i="12" s="1"/>
  <c r="AI86" i="12"/>
  <c r="AU86" i="12" s="1"/>
  <c r="AH47" i="12"/>
  <c r="AT47" i="12" s="1"/>
  <c r="AH63" i="12"/>
  <c r="AT63" i="12" s="1"/>
  <c r="O30" i="6"/>
  <c r="Y38" i="6"/>
  <c r="O46" i="6"/>
  <c r="AL46" i="6" s="1"/>
  <c r="Z28" i="6"/>
  <c r="AL28" i="6" s="1"/>
  <c r="Z52" i="5"/>
  <c r="AL52" i="5" s="1"/>
  <c r="O75" i="5"/>
  <c r="AL75" i="5" s="1"/>
  <c r="AK96" i="6"/>
  <c r="AK55" i="5"/>
  <c r="O103" i="6"/>
  <c r="Z95" i="5"/>
  <c r="Z84" i="5"/>
  <c r="AL84" i="5" s="1"/>
  <c r="O96" i="5"/>
  <c r="AL96" i="5" s="1"/>
  <c r="Z26" i="6"/>
  <c r="AL26" i="6" s="1"/>
  <c r="Z39" i="5"/>
  <c r="AL39" i="5" s="1"/>
  <c r="AK80" i="6"/>
  <c r="AK58" i="6"/>
  <c r="Y72" i="6"/>
  <c r="Y101" i="5"/>
  <c r="Z11" i="5"/>
  <c r="AL11" i="5" s="1"/>
  <c r="O99" i="5"/>
  <c r="AL99" i="5" s="1"/>
  <c r="Z40" i="5"/>
  <c r="O54" i="5"/>
  <c r="AL54" i="5" s="1"/>
  <c r="P40" i="5"/>
  <c r="Z76" i="6"/>
  <c r="Z50" i="6"/>
  <c r="AL50" i="6" s="1"/>
  <c r="Z48" i="6"/>
  <c r="AL48" i="6" s="1"/>
  <c r="O105" i="6"/>
  <c r="AL105" i="6" s="1"/>
  <c r="Z78" i="6"/>
  <c r="Y74" i="5"/>
  <c r="Z60" i="6"/>
  <c r="AL60" i="6" s="1"/>
  <c r="O58" i="5"/>
  <c r="AL58" i="5" s="1"/>
  <c r="Z36" i="6"/>
  <c r="AL36" i="6" s="1"/>
  <c r="Z20" i="5"/>
  <c r="AL20" i="5" s="1"/>
  <c r="O35" i="5"/>
  <c r="AL35" i="5" s="1"/>
  <c r="Z27" i="6"/>
  <c r="AL27" i="6" s="1"/>
  <c r="Y43" i="5"/>
  <c r="Z51" i="5"/>
  <c r="AL51" i="5" s="1"/>
  <c r="Y91" i="6"/>
  <c r="AK91" i="6" s="1"/>
  <c r="Y103" i="5"/>
  <c r="Y48" i="6"/>
  <c r="AK48" i="6" s="1"/>
  <c r="Z35" i="6"/>
  <c r="AL35" i="6" s="1"/>
  <c r="Y103" i="6"/>
  <c r="AK103" i="6" s="1"/>
  <c r="AK91" i="5"/>
  <c r="O54" i="6"/>
  <c r="AL54" i="6" s="1"/>
  <c r="O33" i="6"/>
  <c r="AL33" i="6" s="1"/>
  <c r="Y75" i="6"/>
  <c r="AK75" i="6" s="1"/>
  <c r="O43" i="5"/>
  <c r="AL43" i="5" s="1"/>
  <c r="O67" i="5"/>
  <c r="AL67" i="5" s="1"/>
  <c r="Z29" i="6"/>
  <c r="AL29" i="6" s="1"/>
  <c r="O26" i="5"/>
  <c r="Z92" i="6"/>
  <c r="AL92" i="6" s="1"/>
  <c r="Z25" i="6"/>
  <c r="AL25" i="6" s="1"/>
  <c r="O31" i="5"/>
  <c r="AL31" i="5" s="1"/>
  <c r="O41" i="5"/>
  <c r="AL41" i="5" s="1"/>
  <c r="Z44" i="5"/>
  <c r="AL44" i="5" s="1"/>
  <c r="O43" i="6"/>
  <c r="AL43" i="6" s="1"/>
  <c r="O106" i="6"/>
  <c r="AL106" i="6" s="1"/>
  <c r="O49" i="6"/>
  <c r="AL49" i="6" s="1"/>
  <c r="AK98" i="6"/>
  <c r="AK55" i="6"/>
  <c r="Y71" i="5"/>
  <c r="AK71" i="5" s="1"/>
  <c r="Z105" i="5"/>
  <c r="AL105" i="5" s="1"/>
  <c r="O38" i="6"/>
  <c r="AL38" i="6" s="1"/>
  <c r="O72" i="6"/>
  <c r="AL72" i="6" s="1"/>
  <c r="AK71" i="6"/>
  <c r="O49" i="5"/>
  <c r="AL49" i="5" s="1"/>
  <c r="O89" i="5"/>
  <c r="AL89" i="5" s="1"/>
  <c r="Z38" i="5"/>
  <c r="AL38" i="5" s="1"/>
  <c r="Z16" i="5"/>
  <c r="AL16" i="5" s="1"/>
  <c r="O34" i="5"/>
  <c r="AL34" i="5" s="1"/>
  <c r="Z25" i="5"/>
  <c r="AL25" i="5" s="1"/>
  <c r="O50" i="5"/>
  <c r="AL50" i="5" s="1"/>
  <c r="Z15" i="5"/>
  <c r="AL15" i="5" s="1"/>
  <c r="O32" i="6"/>
  <c r="AA51" i="6"/>
  <c r="Y59" i="6"/>
  <c r="AK59" i="6" s="1"/>
  <c r="P78" i="6"/>
  <c r="P28" i="6"/>
  <c r="P94" i="6"/>
  <c r="P79" i="6"/>
  <c r="P39" i="6"/>
  <c r="P100" i="5"/>
  <c r="P97" i="6"/>
  <c r="P75" i="6"/>
  <c r="Z12" i="5"/>
  <c r="AL12" i="5" s="1"/>
  <c r="Z86" i="5"/>
  <c r="AL86" i="5" s="1"/>
  <c r="P48" i="6"/>
  <c r="AA86" i="6"/>
  <c r="AA81" i="6"/>
  <c r="AA108" i="6"/>
  <c r="AA86" i="5"/>
  <c r="P100" i="6"/>
  <c r="Z24" i="5"/>
  <c r="AL24" i="5" s="1"/>
  <c r="O80" i="5"/>
  <c r="AL80" i="5" s="1"/>
  <c r="AA78" i="5"/>
  <c r="AA28" i="5"/>
  <c r="AA59" i="5"/>
  <c r="AA12" i="6"/>
  <c r="P87" i="6"/>
  <c r="P20" i="6"/>
  <c r="P94" i="5"/>
  <c r="AA79" i="5"/>
  <c r="AA39" i="5"/>
  <c r="AA97" i="5"/>
  <c r="AA75" i="5"/>
  <c r="O92" i="5"/>
  <c r="AL92" i="5" s="1"/>
  <c r="O30" i="5"/>
  <c r="AL30" i="5" s="1"/>
  <c r="P92" i="6"/>
  <c r="AA44" i="5"/>
  <c r="P81" i="5"/>
  <c r="O73" i="6"/>
  <c r="AL73" i="6" s="1"/>
  <c r="P103" i="6"/>
  <c r="P46" i="6"/>
  <c r="P73" i="6"/>
  <c r="P35" i="6"/>
  <c r="AA91" i="6"/>
  <c r="AA12" i="5"/>
  <c r="P20" i="5"/>
  <c r="AA36" i="6"/>
  <c r="AA68" i="5"/>
  <c r="AA64" i="5"/>
  <c r="P22" i="6"/>
  <c r="P105" i="6"/>
  <c r="O27" i="5"/>
  <c r="AL27" i="5" s="1"/>
  <c r="Z91" i="6"/>
  <c r="AL91" i="6" s="1"/>
  <c r="AA44" i="6"/>
  <c r="AA38" i="5"/>
  <c r="AA60" i="5"/>
  <c r="O42" i="5"/>
  <c r="Z72" i="5"/>
  <c r="AL72" i="5" s="1"/>
  <c r="AA69" i="5"/>
  <c r="AA46" i="5"/>
  <c r="AA73" i="5"/>
  <c r="AA35" i="5"/>
  <c r="AA91" i="5"/>
  <c r="P89" i="6"/>
  <c r="P36" i="5"/>
  <c r="AA34" i="5"/>
  <c r="P101" i="5"/>
  <c r="AA22" i="5"/>
  <c r="P105" i="5"/>
  <c r="AA48" i="5"/>
  <c r="AA108" i="5"/>
  <c r="Y64" i="6"/>
  <c r="AK64" i="6" s="1"/>
  <c r="AA76" i="6"/>
  <c r="P67" i="6"/>
  <c r="AA53" i="6"/>
  <c r="P54" i="6"/>
  <c r="P107" i="6"/>
  <c r="P89" i="5"/>
  <c r="P84" i="6"/>
  <c r="P57" i="6"/>
  <c r="P52" i="6"/>
  <c r="P83" i="6"/>
  <c r="AA55" i="5"/>
  <c r="AA29" i="6"/>
  <c r="P27" i="6"/>
  <c r="AA63" i="5"/>
  <c r="P95" i="5"/>
  <c r="AA51" i="5"/>
  <c r="AA92" i="5"/>
  <c r="AA19" i="5"/>
  <c r="AA76" i="5"/>
  <c r="AA67" i="5"/>
  <c r="AA54" i="5"/>
  <c r="P107" i="5"/>
  <c r="AA38" i="6"/>
  <c r="P26" i="5"/>
  <c r="P84" i="5"/>
  <c r="AA57" i="5"/>
  <c r="AA52" i="5"/>
  <c r="AA83" i="5"/>
  <c r="P60" i="6"/>
  <c r="AA71" i="5"/>
  <c r="AA29" i="5"/>
  <c r="AA27" i="5"/>
  <c r="Z94" i="6"/>
  <c r="O42" i="6"/>
  <c r="AK105" i="6"/>
  <c r="O62" i="5"/>
  <c r="AL62" i="5" s="1"/>
  <c r="AK97" i="6"/>
  <c r="O88" i="5"/>
  <c r="AL88" i="5" s="1"/>
  <c r="AK108" i="6"/>
  <c r="Z53" i="6"/>
  <c r="AL53" i="6" s="1"/>
  <c r="Z86" i="6"/>
  <c r="AL86" i="6" s="1"/>
  <c r="Z81" i="6"/>
  <c r="AL81" i="6" s="1"/>
  <c r="O61" i="6"/>
  <c r="AL61" i="6" s="1"/>
  <c r="O52" i="6"/>
  <c r="AL52" i="6" s="1"/>
  <c r="Z108" i="6"/>
  <c r="AL108" i="6" s="1"/>
  <c r="Z39" i="6"/>
  <c r="AL39" i="6" s="1"/>
  <c r="O100" i="6"/>
  <c r="AL100" i="6" s="1"/>
  <c r="O95" i="6"/>
  <c r="AL95" i="6" s="1"/>
  <c r="Z44" i="6"/>
  <c r="AL44" i="6" s="1"/>
  <c r="Z79" i="6"/>
  <c r="AL79" i="6" s="1"/>
  <c r="Z96" i="6"/>
  <c r="AL96" i="6" s="1"/>
  <c r="Z68" i="6"/>
  <c r="AL68" i="6" s="1"/>
  <c r="Z75" i="6"/>
  <c r="AL75" i="6" s="1"/>
  <c r="Z97" i="6"/>
  <c r="AL97" i="6" s="1"/>
  <c r="Z40" i="6"/>
  <c r="AL40" i="6" s="1"/>
  <c r="O67" i="6"/>
  <c r="AL67" i="6" s="1"/>
  <c r="Z84" i="6"/>
  <c r="AL84" i="6" s="1"/>
  <c r="Z82" i="6"/>
  <c r="AL82" i="6" s="1"/>
  <c r="Z24" i="6"/>
  <c r="AL24" i="6" s="1"/>
  <c r="O16" i="6"/>
  <c r="O20" i="6"/>
  <c r="AL20" i="6" s="1"/>
  <c r="AK100" i="6"/>
  <c r="Z62" i="6"/>
  <c r="O62" i="6"/>
  <c r="O12" i="6"/>
  <c r="AL12" i="6" s="1"/>
  <c r="Z56" i="6"/>
  <c r="AL56" i="6" s="1"/>
  <c r="Z68" i="5"/>
  <c r="AL68" i="5" s="1"/>
  <c r="Z53" i="5"/>
  <c r="AL53" i="5" s="1"/>
  <c r="O100" i="5"/>
  <c r="AL100" i="5" s="1"/>
  <c r="O36" i="5"/>
  <c r="AL36" i="5" s="1"/>
  <c r="Z90" i="5"/>
  <c r="AL90" i="5" s="1"/>
  <c r="O108" i="5"/>
  <c r="AL108" i="5" s="1"/>
  <c r="O81" i="5"/>
  <c r="AL81" i="5" s="1"/>
  <c r="Z76" i="5"/>
  <c r="AL76" i="5" s="1"/>
  <c r="Y75" i="5"/>
  <c r="Z73" i="5"/>
  <c r="AL73" i="5" s="1"/>
  <c r="O46" i="5"/>
  <c r="Z46" i="5"/>
  <c r="Y64" i="5"/>
  <c r="Z66" i="5"/>
  <c r="O66" i="5"/>
  <c r="AK47" i="6"/>
  <c r="AK45" i="6"/>
  <c r="AK60" i="6"/>
  <c r="AK28" i="6"/>
  <c r="AK86" i="6"/>
  <c r="AK54" i="6"/>
  <c r="AK49" i="6"/>
  <c r="AK31" i="6"/>
  <c r="AK61" i="6"/>
  <c r="AK29" i="6"/>
  <c r="AK76" i="6"/>
  <c r="AK12" i="6"/>
  <c r="AK84" i="6"/>
  <c r="AK52" i="6"/>
  <c r="AK20" i="6"/>
  <c r="AK23" i="6"/>
  <c r="Y17" i="5"/>
  <c r="Y13" i="5"/>
  <c r="Y21" i="5"/>
  <c r="AK92" i="6"/>
  <c r="Y13" i="6"/>
  <c r="AK43" i="6"/>
  <c r="AK73" i="6"/>
  <c r="AK41" i="6"/>
  <c r="AK68" i="6"/>
  <c r="AK36" i="6"/>
  <c r="AK62" i="6"/>
  <c r="Y14" i="6"/>
  <c r="AK24" i="6"/>
  <c r="AK83" i="6"/>
  <c r="AK82" i="6"/>
  <c r="AK50" i="6"/>
  <c r="Y18" i="5"/>
  <c r="Y17" i="6"/>
  <c r="Y21" i="6"/>
  <c r="Y14" i="5"/>
  <c r="Y10" i="5"/>
  <c r="Y18" i="6"/>
  <c r="Z104" i="5"/>
  <c r="O104" i="5"/>
  <c r="AK40" i="6"/>
  <c r="AK34" i="6"/>
  <c r="O104" i="6"/>
  <c r="Z104" i="6"/>
  <c r="Y10" i="6"/>
  <c r="AK66" i="6" l="1"/>
  <c r="AK93" i="6"/>
  <c r="AK15" i="6"/>
  <c r="F5" i="14"/>
  <c r="G9" i="5" s="1"/>
  <c r="AK53" i="6"/>
  <c r="AK11" i="6"/>
  <c r="F5" i="13"/>
  <c r="G9" i="6" s="1"/>
  <c r="AK78" i="6"/>
  <c r="AU11" i="12"/>
  <c r="G5" i="13" s="1"/>
  <c r="H9" i="6" s="1"/>
  <c r="AK95" i="6"/>
  <c r="AK39" i="6"/>
  <c r="AK30" i="6"/>
  <c r="AK77" i="6"/>
  <c r="AK9" i="6"/>
  <c r="AK74" i="6"/>
  <c r="AK56" i="6"/>
  <c r="AK72" i="6"/>
  <c r="AK87" i="6"/>
  <c r="AK101" i="6"/>
  <c r="AK79" i="6"/>
  <c r="AK57" i="6"/>
  <c r="AK90" i="6"/>
  <c r="AK22" i="6"/>
  <c r="AK37" i="6"/>
  <c r="AK32" i="6"/>
  <c r="AK26" i="6"/>
  <c r="AK16" i="6"/>
  <c r="AK107" i="6"/>
  <c r="AK29" i="5"/>
  <c r="AK107" i="5"/>
  <c r="AK32" i="5"/>
  <c r="AK59" i="5"/>
  <c r="AK53" i="5"/>
  <c r="AK19" i="5"/>
  <c r="AK93" i="5"/>
  <c r="AK101" i="5"/>
  <c r="AK42" i="5"/>
  <c r="AK38" i="5"/>
  <c r="AK85" i="5"/>
  <c r="AK82" i="5"/>
  <c r="AK54" i="5"/>
  <c r="AK83" i="5"/>
  <c r="AK104" i="5"/>
  <c r="AK27" i="5"/>
  <c r="AK48" i="5"/>
  <c r="AK73" i="5"/>
  <c r="AK22" i="5"/>
  <c r="AK77" i="5"/>
  <c r="AK46" i="5"/>
  <c r="AK33" i="5"/>
  <c r="AK24" i="5"/>
  <c r="AK45" i="5"/>
  <c r="AK62" i="5"/>
  <c r="AK56" i="5"/>
  <c r="AK67" i="5"/>
  <c r="AK78" i="5"/>
  <c r="AK26" i="5"/>
  <c r="AK40" i="5"/>
  <c r="AK94" i="5"/>
  <c r="AK47" i="5"/>
  <c r="AK49" i="5"/>
  <c r="AK11" i="5"/>
  <c r="AK98" i="5"/>
  <c r="AK103" i="5"/>
  <c r="AK99" i="5"/>
  <c r="AL30" i="6"/>
  <c r="AK99" i="6"/>
  <c r="AK89" i="6"/>
  <c r="AK25" i="6"/>
  <c r="AK19" i="6"/>
  <c r="AL32" i="6"/>
  <c r="AK102" i="6"/>
  <c r="AK51" i="6"/>
  <c r="AK70" i="6"/>
  <c r="AK104" i="6"/>
  <c r="AL16" i="6"/>
  <c r="AK38" i="6"/>
  <c r="AK85" i="6"/>
  <c r="AK65" i="6"/>
  <c r="AK35" i="6"/>
  <c r="AK42" i="6"/>
  <c r="AK87" i="5"/>
  <c r="AK65" i="5"/>
  <c r="AK39" i="5"/>
  <c r="AK51" i="5"/>
  <c r="AK66" i="5"/>
  <c r="AK70" i="5"/>
  <c r="AK43" i="5"/>
  <c r="AK74" i="5"/>
  <c r="AK102" i="5"/>
  <c r="AK34" i="5"/>
  <c r="AK57" i="5"/>
  <c r="D59" i="6"/>
  <c r="Z59" i="6" s="1"/>
  <c r="AI51" i="12"/>
  <c r="AU51" i="12" s="1"/>
  <c r="O70" i="6"/>
  <c r="AL70" i="6" s="1"/>
  <c r="G50" i="13"/>
  <c r="H54" i="6" s="1"/>
  <c r="G50" i="14"/>
  <c r="H54" i="5" s="1"/>
  <c r="G104" i="13"/>
  <c r="H108" i="6" s="1"/>
  <c r="G104" i="14"/>
  <c r="H108" i="5" s="1"/>
  <c r="F59" i="13"/>
  <c r="G63" i="6" s="1"/>
  <c r="F59" i="14"/>
  <c r="G63" i="5" s="1"/>
  <c r="F67" i="13"/>
  <c r="G71" i="6" s="1"/>
  <c r="F67" i="14"/>
  <c r="G71" i="5" s="1"/>
  <c r="G85" i="13"/>
  <c r="H89" i="6" s="1"/>
  <c r="G85" i="14"/>
  <c r="H89" i="5" s="1"/>
  <c r="F27" i="13"/>
  <c r="G31" i="6" s="1"/>
  <c r="F27" i="14"/>
  <c r="G31" i="5" s="1"/>
  <c r="F87" i="13"/>
  <c r="G91" i="6" s="1"/>
  <c r="F87" i="14"/>
  <c r="G91" i="5" s="1"/>
  <c r="F65" i="13"/>
  <c r="G69" i="6" s="1"/>
  <c r="F65" i="14"/>
  <c r="G69" i="5" s="1"/>
  <c r="F75" i="13"/>
  <c r="G79" i="6" s="1"/>
  <c r="F75" i="14"/>
  <c r="G79" i="5" s="1"/>
  <c r="G96" i="13"/>
  <c r="H100" i="6" s="1"/>
  <c r="G96" i="14"/>
  <c r="H100" i="5" s="1"/>
  <c r="F98" i="13"/>
  <c r="G102" i="6" s="1"/>
  <c r="F98" i="14"/>
  <c r="G102" i="5" s="1"/>
  <c r="F86" i="14"/>
  <c r="G90" i="5" s="1"/>
  <c r="F86" i="13"/>
  <c r="G90" i="6" s="1"/>
  <c r="F82" i="13"/>
  <c r="G86" i="6" s="1"/>
  <c r="F82" i="14"/>
  <c r="G86" i="5" s="1"/>
  <c r="F14" i="13"/>
  <c r="G18" i="6" s="1"/>
  <c r="F14" i="14"/>
  <c r="G18" i="5" s="1"/>
  <c r="G16" i="13"/>
  <c r="H20" i="6" s="1"/>
  <c r="G16" i="14"/>
  <c r="H20" i="5" s="1"/>
  <c r="F57" i="13"/>
  <c r="G61" i="6" s="1"/>
  <c r="F57" i="14"/>
  <c r="G61" i="5" s="1"/>
  <c r="F12" i="13"/>
  <c r="G16" i="6" s="1"/>
  <c r="F12" i="14"/>
  <c r="G16" i="5" s="1"/>
  <c r="G100" i="14"/>
  <c r="H104" i="5" s="1"/>
  <c r="G100" i="13"/>
  <c r="H104" i="6" s="1"/>
  <c r="G101" i="13"/>
  <c r="H105" i="6" s="1"/>
  <c r="G101" i="14"/>
  <c r="H105" i="5" s="1"/>
  <c r="F19" i="13"/>
  <c r="G23" i="6" s="1"/>
  <c r="F19" i="14"/>
  <c r="G23" i="5" s="1"/>
  <c r="F25" i="13"/>
  <c r="G29" i="6" s="1"/>
  <c r="F25" i="14"/>
  <c r="G29" i="5" s="1"/>
  <c r="F38" i="14"/>
  <c r="G42" i="5" s="1"/>
  <c r="F38" i="13"/>
  <c r="G42" i="6" s="1"/>
  <c r="Z65" i="5"/>
  <c r="AL65" i="5" s="1"/>
  <c r="F62" i="14"/>
  <c r="G66" i="5" s="1"/>
  <c r="F62" i="13"/>
  <c r="G66" i="6" s="1"/>
  <c r="G56" i="13"/>
  <c r="H60" i="6" s="1"/>
  <c r="G56" i="14"/>
  <c r="H60" i="5" s="1"/>
  <c r="F84" i="13"/>
  <c r="G88" i="6" s="1"/>
  <c r="F84" i="14"/>
  <c r="G88" i="5" s="1"/>
  <c r="G77" i="13"/>
  <c r="H81" i="6" s="1"/>
  <c r="G77" i="14"/>
  <c r="H81" i="5" s="1"/>
  <c r="F79" i="13"/>
  <c r="G83" i="6" s="1"/>
  <c r="F79" i="14"/>
  <c r="G83" i="5" s="1"/>
  <c r="F15" i="13"/>
  <c r="G19" i="6" s="1"/>
  <c r="F15" i="14"/>
  <c r="G19" i="5" s="1"/>
  <c r="F55" i="13"/>
  <c r="G59" i="6" s="1"/>
  <c r="F55" i="14"/>
  <c r="G59" i="5" s="1"/>
  <c r="F91" i="13"/>
  <c r="G95" i="6" s="1"/>
  <c r="F91" i="14"/>
  <c r="G95" i="5" s="1"/>
  <c r="F28" i="13"/>
  <c r="G32" i="6" s="1"/>
  <c r="F28" i="14"/>
  <c r="G32" i="5" s="1"/>
  <c r="G34" i="13"/>
  <c r="H38" i="6" s="1"/>
  <c r="G34" i="14"/>
  <c r="H38" i="5" s="1"/>
  <c r="F95" i="14"/>
  <c r="G99" i="5" s="1"/>
  <c r="F95" i="13"/>
  <c r="G99" i="6" s="1"/>
  <c r="G13" i="14"/>
  <c r="H17" i="5" s="1"/>
  <c r="G13" i="13"/>
  <c r="H17" i="6" s="1"/>
  <c r="F37" i="13"/>
  <c r="G41" i="6" s="1"/>
  <c r="F37" i="14"/>
  <c r="G41" i="5" s="1"/>
  <c r="F17" i="13"/>
  <c r="G21" i="6" s="1"/>
  <c r="F17" i="14"/>
  <c r="G21" i="5" s="1"/>
  <c r="F36" i="13"/>
  <c r="G40" i="6" s="1"/>
  <c r="F36" i="14"/>
  <c r="G40" i="5" s="1"/>
  <c r="F35" i="13"/>
  <c r="G39" i="6" s="1"/>
  <c r="F35" i="14"/>
  <c r="G39" i="5" s="1"/>
  <c r="F9" i="13"/>
  <c r="G13" i="6" s="1"/>
  <c r="F9" i="14"/>
  <c r="G13" i="5" s="1"/>
  <c r="G29" i="14"/>
  <c r="H33" i="5" s="1"/>
  <c r="G29" i="13"/>
  <c r="H33" i="6" s="1"/>
  <c r="G39" i="13"/>
  <c r="H43" i="6" s="1"/>
  <c r="G39" i="14"/>
  <c r="H43" i="5" s="1"/>
  <c r="F97" i="13"/>
  <c r="G101" i="6" s="1"/>
  <c r="F97" i="14"/>
  <c r="G101" i="5" s="1"/>
  <c r="F61" i="13"/>
  <c r="G65" i="6" s="1"/>
  <c r="F61" i="14"/>
  <c r="G65" i="5" s="1"/>
  <c r="F58" i="13"/>
  <c r="G62" i="6" s="1"/>
  <c r="F58" i="14"/>
  <c r="G62" i="5" s="1"/>
  <c r="F90" i="13"/>
  <c r="G94" i="6" s="1"/>
  <c r="F90" i="14"/>
  <c r="G94" i="5" s="1"/>
  <c r="O22" i="6"/>
  <c r="AL22" i="6" s="1"/>
  <c r="F6" i="14"/>
  <c r="G10" i="5" s="1"/>
  <c r="F6" i="13"/>
  <c r="G10" i="6" s="1"/>
  <c r="F89" i="13"/>
  <c r="G93" i="6" s="1"/>
  <c r="F89" i="14"/>
  <c r="G93" i="5" s="1"/>
  <c r="F52" i="13"/>
  <c r="G56" i="6" s="1"/>
  <c r="F52" i="14"/>
  <c r="G56" i="5" s="1"/>
  <c r="G48" i="13"/>
  <c r="H52" i="6" s="1"/>
  <c r="G48" i="14"/>
  <c r="H52" i="5" s="1"/>
  <c r="G88" i="13"/>
  <c r="H92" i="6" s="1"/>
  <c r="G88" i="14"/>
  <c r="H92" i="5" s="1"/>
  <c r="F43" i="13"/>
  <c r="G47" i="6" s="1"/>
  <c r="F43" i="14"/>
  <c r="G47" i="5" s="1"/>
  <c r="G40" i="13"/>
  <c r="H44" i="6" s="1"/>
  <c r="G40" i="14"/>
  <c r="H44" i="5" s="1"/>
  <c r="F30" i="13"/>
  <c r="G34" i="6" s="1"/>
  <c r="F30" i="14"/>
  <c r="G34" i="5" s="1"/>
  <c r="F69" i="13"/>
  <c r="G73" i="6" s="1"/>
  <c r="F69" i="14"/>
  <c r="G73" i="5" s="1"/>
  <c r="F71" i="14"/>
  <c r="G75" i="5" s="1"/>
  <c r="F71" i="13"/>
  <c r="G75" i="6" s="1"/>
  <c r="F47" i="13"/>
  <c r="G51" i="6" s="1"/>
  <c r="F47" i="14"/>
  <c r="G51" i="5" s="1"/>
  <c r="F103" i="14"/>
  <c r="G107" i="5" s="1"/>
  <c r="F103" i="13"/>
  <c r="G107" i="6" s="1"/>
  <c r="F41" i="13"/>
  <c r="G45" i="6" s="1"/>
  <c r="F41" i="14"/>
  <c r="G45" i="5" s="1"/>
  <c r="F76" i="13"/>
  <c r="G80" i="6" s="1"/>
  <c r="F76" i="14"/>
  <c r="G80" i="5" s="1"/>
  <c r="G10" i="13"/>
  <c r="H14" i="6" s="1"/>
  <c r="G10" i="14"/>
  <c r="H14" i="5" s="1"/>
  <c r="F54" i="13"/>
  <c r="G58" i="6" s="1"/>
  <c r="F54" i="14"/>
  <c r="G58" i="5" s="1"/>
  <c r="F20" i="13"/>
  <c r="G24" i="6" s="1"/>
  <c r="F20" i="14"/>
  <c r="G24" i="5" s="1"/>
  <c r="F22" i="14"/>
  <c r="G26" i="5" s="1"/>
  <c r="F22" i="13"/>
  <c r="G26" i="6" s="1"/>
  <c r="F70" i="13"/>
  <c r="G74" i="6" s="1"/>
  <c r="F70" i="14"/>
  <c r="G74" i="5" s="1"/>
  <c r="F73" i="13"/>
  <c r="G77" i="6" s="1"/>
  <c r="F73" i="14"/>
  <c r="G77" i="5" s="1"/>
  <c r="F51" i="13"/>
  <c r="G55" i="6" s="1"/>
  <c r="F51" i="14"/>
  <c r="G55" i="5" s="1"/>
  <c r="F46" i="14"/>
  <c r="G50" i="5" s="1"/>
  <c r="F46" i="13"/>
  <c r="G50" i="6" s="1"/>
  <c r="G8" i="13"/>
  <c r="H12" i="6" s="1"/>
  <c r="G8" i="14"/>
  <c r="H12" i="5" s="1"/>
  <c r="F94" i="13"/>
  <c r="G98" i="6" s="1"/>
  <c r="F94" i="14"/>
  <c r="G98" i="5" s="1"/>
  <c r="F11" i="13"/>
  <c r="G15" i="6" s="1"/>
  <c r="F11" i="14"/>
  <c r="G15" i="5" s="1"/>
  <c r="G23" i="13"/>
  <c r="H27" i="6" s="1"/>
  <c r="G23" i="14"/>
  <c r="H27" i="5" s="1"/>
  <c r="F99" i="13"/>
  <c r="G103" i="6" s="1"/>
  <c r="F99" i="14"/>
  <c r="G103" i="5" s="1"/>
  <c r="F92" i="13"/>
  <c r="G96" i="6" s="1"/>
  <c r="F92" i="14"/>
  <c r="G96" i="5" s="1"/>
  <c r="F26" i="13"/>
  <c r="G30" i="6" s="1"/>
  <c r="F26" i="14"/>
  <c r="G30" i="5" s="1"/>
  <c r="F102" i="14"/>
  <c r="G106" i="5" s="1"/>
  <c r="F102" i="13"/>
  <c r="G106" i="6" s="1"/>
  <c r="F49" i="13"/>
  <c r="G53" i="6" s="1"/>
  <c r="F49" i="14"/>
  <c r="G53" i="5" s="1"/>
  <c r="F33" i="13"/>
  <c r="G37" i="6" s="1"/>
  <c r="F33" i="14"/>
  <c r="G37" i="5" s="1"/>
  <c r="F68" i="13"/>
  <c r="G72" i="6" s="1"/>
  <c r="F68" i="14"/>
  <c r="G72" i="5" s="1"/>
  <c r="F63" i="13"/>
  <c r="G67" i="6" s="1"/>
  <c r="F63" i="14"/>
  <c r="G67" i="5" s="1"/>
  <c r="F7" i="13"/>
  <c r="G11" i="6" s="1"/>
  <c r="F7" i="14"/>
  <c r="G11" i="5" s="1"/>
  <c r="G24" i="13"/>
  <c r="H28" i="6" s="1"/>
  <c r="G24" i="14"/>
  <c r="H28" i="5" s="1"/>
  <c r="G93" i="14"/>
  <c r="H97" i="5" s="1"/>
  <c r="G93" i="13"/>
  <c r="H97" i="6" s="1"/>
  <c r="G64" i="13"/>
  <c r="H68" i="6" s="1"/>
  <c r="G64" i="14"/>
  <c r="H68" i="5" s="1"/>
  <c r="F66" i="13"/>
  <c r="G70" i="6" s="1"/>
  <c r="F66" i="14"/>
  <c r="G70" i="5" s="1"/>
  <c r="F21" i="13"/>
  <c r="G25" i="6" s="1"/>
  <c r="F21" i="14"/>
  <c r="G25" i="5" s="1"/>
  <c r="F31" i="13"/>
  <c r="G35" i="6" s="1"/>
  <c r="F31" i="14"/>
  <c r="G35" i="5" s="1"/>
  <c r="F53" i="13"/>
  <c r="G57" i="6" s="1"/>
  <c r="F53" i="14"/>
  <c r="G57" i="5" s="1"/>
  <c r="G80" i="13"/>
  <c r="H84" i="6" s="1"/>
  <c r="G80" i="14"/>
  <c r="H84" i="5" s="1"/>
  <c r="G32" i="13"/>
  <c r="H36" i="6" s="1"/>
  <c r="G32" i="14"/>
  <c r="H36" i="5" s="1"/>
  <c r="F83" i="13"/>
  <c r="G87" i="6" s="1"/>
  <c r="F83" i="14"/>
  <c r="G87" i="5" s="1"/>
  <c r="F44" i="13"/>
  <c r="G48" i="6" s="1"/>
  <c r="F44" i="14"/>
  <c r="G48" i="5" s="1"/>
  <c r="G18" i="13"/>
  <c r="H22" i="6" s="1"/>
  <c r="G18" i="14"/>
  <c r="H22" i="5" s="1"/>
  <c r="F60" i="13"/>
  <c r="G64" i="6" s="1"/>
  <c r="F60" i="14"/>
  <c r="G64" i="5" s="1"/>
  <c r="G74" i="13"/>
  <c r="H78" i="6" s="1"/>
  <c r="G74" i="14"/>
  <c r="H78" i="5" s="1"/>
  <c r="F81" i="13"/>
  <c r="G85" i="6" s="1"/>
  <c r="F81" i="14"/>
  <c r="G85" i="5" s="1"/>
  <c r="G72" i="13"/>
  <c r="H76" i="6" s="1"/>
  <c r="G72" i="14"/>
  <c r="H76" i="5" s="1"/>
  <c r="G42" i="13"/>
  <c r="H46" i="6" s="1"/>
  <c r="G42" i="14"/>
  <c r="H46" i="5" s="1"/>
  <c r="F78" i="13"/>
  <c r="G82" i="6" s="1"/>
  <c r="F78" i="14"/>
  <c r="G82" i="5" s="1"/>
  <c r="F45" i="13"/>
  <c r="G49" i="6" s="1"/>
  <c r="F45" i="14"/>
  <c r="G49" i="5" s="1"/>
  <c r="F18" i="13"/>
  <c r="G22" i="6" s="1"/>
  <c r="F18" i="14"/>
  <c r="G22" i="5" s="1"/>
  <c r="F10" i="13"/>
  <c r="G14" i="6" s="1"/>
  <c r="F10" i="14"/>
  <c r="G14" i="5" s="1"/>
  <c r="O22" i="5"/>
  <c r="AL22" i="5" s="1"/>
  <c r="AI43" i="12"/>
  <c r="AU43" i="12" s="1"/>
  <c r="Z41" i="6"/>
  <c r="AL41" i="6" s="1"/>
  <c r="Z64" i="5"/>
  <c r="AL64" i="5" s="1"/>
  <c r="O61" i="5"/>
  <c r="AL61" i="5" s="1"/>
  <c r="Z32" i="5"/>
  <c r="AL32" i="5" s="1"/>
  <c r="AI109" i="12"/>
  <c r="AU109" i="12" s="1"/>
  <c r="AI96" i="12"/>
  <c r="AU96" i="12" s="1"/>
  <c r="Z65" i="6"/>
  <c r="AL65" i="6" s="1"/>
  <c r="O66" i="6"/>
  <c r="AL66" i="6" s="1"/>
  <c r="AI37" i="12"/>
  <c r="AU37" i="12" s="1"/>
  <c r="AI13" i="12"/>
  <c r="AU13" i="12" s="1"/>
  <c r="AI88" i="12"/>
  <c r="AU88" i="12" s="1"/>
  <c r="Z82" i="5"/>
  <c r="AL82" i="5" s="1"/>
  <c r="O64" i="6"/>
  <c r="AL64" i="6" s="1"/>
  <c r="P80" i="5"/>
  <c r="Z45" i="5"/>
  <c r="AL45" i="5" s="1"/>
  <c r="AI21" i="12"/>
  <c r="AU21" i="12" s="1"/>
  <c r="Z93" i="6"/>
  <c r="AL93" i="6" s="1"/>
  <c r="O91" i="5"/>
  <c r="AL91" i="5" s="1"/>
  <c r="O57" i="6"/>
  <c r="AL57" i="6" s="1"/>
  <c r="AA58" i="6"/>
  <c r="Z34" i="6"/>
  <c r="AL34" i="6" s="1"/>
  <c r="AA85" i="5"/>
  <c r="P74" i="6"/>
  <c r="Z93" i="5"/>
  <c r="AL93" i="5" s="1"/>
  <c r="AI53" i="12"/>
  <c r="AU53" i="12" s="1"/>
  <c r="Z102" i="6"/>
  <c r="AL102" i="6" s="1"/>
  <c r="P11" i="5"/>
  <c r="O11" i="6"/>
  <c r="O45" i="6"/>
  <c r="AL45" i="6" s="1"/>
  <c r="O85" i="6"/>
  <c r="AL85" i="6" s="1"/>
  <c r="AI61" i="12"/>
  <c r="AU61" i="12" s="1"/>
  <c r="O83" i="5"/>
  <c r="AL83" i="5" s="1"/>
  <c r="AI101" i="12"/>
  <c r="AU101" i="12" s="1"/>
  <c r="AA63" i="6"/>
  <c r="O107" i="5"/>
  <c r="AL107" i="5" s="1"/>
  <c r="O51" i="6"/>
  <c r="AL51" i="6" s="1"/>
  <c r="O37" i="6"/>
  <c r="AL37" i="6" s="1"/>
  <c r="O70" i="5"/>
  <c r="AL70" i="5" s="1"/>
  <c r="AA77" i="5"/>
  <c r="AI85" i="12"/>
  <c r="AU85" i="12" s="1"/>
  <c r="AA70" i="5"/>
  <c r="AA87" i="5"/>
  <c r="Z74" i="6"/>
  <c r="AL74" i="6" s="1"/>
  <c r="AI77" i="12"/>
  <c r="AU77" i="12" s="1"/>
  <c r="Z83" i="6"/>
  <c r="AL83" i="6" s="1"/>
  <c r="AA101" i="6"/>
  <c r="AI59" i="12"/>
  <c r="AU59" i="12" s="1"/>
  <c r="AA41" i="5"/>
  <c r="AI64" i="12"/>
  <c r="AU64" i="12" s="1"/>
  <c r="O79" i="5"/>
  <c r="AL79" i="5" s="1"/>
  <c r="AA49" i="5"/>
  <c r="P34" i="6"/>
  <c r="AA37" i="6"/>
  <c r="AA61" i="6"/>
  <c r="O87" i="5"/>
  <c r="AL87" i="5" s="1"/>
  <c r="AA71" i="6"/>
  <c r="Z101" i="6"/>
  <c r="AL101" i="6" s="1"/>
  <c r="Z103" i="6"/>
  <c r="AL103" i="6" s="1"/>
  <c r="Z69" i="5"/>
  <c r="AL69" i="5" s="1"/>
  <c r="O63" i="5"/>
  <c r="AL63" i="5" s="1"/>
  <c r="O55" i="5"/>
  <c r="AL55" i="5" s="1"/>
  <c r="AB70" i="6"/>
  <c r="AB101" i="5"/>
  <c r="AB29" i="6"/>
  <c r="Z29" i="5"/>
  <c r="AL29" i="5" s="1"/>
  <c r="O78" i="5"/>
  <c r="AL78" i="5" s="1"/>
  <c r="O15" i="6"/>
  <c r="AL15" i="6" s="1"/>
  <c r="P103" i="5"/>
  <c r="P98" i="5"/>
  <c r="AI72" i="12"/>
  <c r="AU72" i="12" s="1"/>
  <c r="Q101" i="6"/>
  <c r="Z107" i="6"/>
  <c r="AL107" i="6" s="1"/>
  <c r="O47" i="6"/>
  <c r="AL47" i="6" s="1"/>
  <c r="AA102" i="5"/>
  <c r="Q99" i="6"/>
  <c r="O58" i="6"/>
  <c r="AL58" i="6" s="1"/>
  <c r="AA25" i="5"/>
  <c r="Z57" i="5"/>
  <c r="AL57" i="5" s="1"/>
  <c r="O19" i="6"/>
  <c r="AL19" i="6" s="1"/>
  <c r="AA50" i="5"/>
  <c r="AA70" i="6"/>
  <c r="AI75" i="12"/>
  <c r="AU75" i="12" s="1"/>
  <c r="AI67" i="12"/>
  <c r="AU67" i="12" s="1"/>
  <c r="Z103" i="5"/>
  <c r="AL103" i="5" s="1"/>
  <c r="O85" i="5"/>
  <c r="AL85" i="5" s="1"/>
  <c r="O55" i="6"/>
  <c r="AL55" i="6" s="1"/>
  <c r="AI69" i="12"/>
  <c r="AU69" i="12" s="1"/>
  <c r="Q82" i="6"/>
  <c r="Z71" i="6"/>
  <c r="AL71" i="6" s="1"/>
  <c r="Z48" i="5"/>
  <c r="AL48" i="5" s="1"/>
  <c r="AI27" i="12"/>
  <c r="AU27" i="12" s="1"/>
  <c r="Q83" i="6"/>
  <c r="P16" i="6"/>
  <c r="O71" i="5"/>
  <c r="AL71" i="5" s="1"/>
  <c r="Z19" i="5"/>
  <c r="O19" i="5"/>
  <c r="P99" i="5"/>
  <c r="P65" i="6"/>
  <c r="AA64" i="6"/>
  <c r="Z77" i="5"/>
  <c r="AL77" i="5" s="1"/>
  <c r="P50" i="6"/>
  <c r="AI93" i="12"/>
  <c r="AU93" i="12" s="1"/>
  <c r="O69" i="6"/>
  <c r="AL69" i="6" s="1"/>
  <c r="Z98" i="6"/>
  <c r="AL98" i="6" s="1"/>
  <c r="AI32" i="12"/>
  <c r="AU32" i="12" s="1"/>
  <c r="O47" i="5"/>
  <c r="AL47" i="5" s="1"/>
  <c r="O31" i="6"/>
  <c r="AA31" i="5"/>
  <c r="AA89" i="5"/>
  <c r="AM89" i="5" s="1"/>
  <c r="P88" i="5"/>
  <c r="Q90" i="6"/>
  <c r="O90" i="6"/>
  <c r="AL90" i="6" s="1"/>
  <c r="Z23" i="6"/>
  <c r="O23" i="6"/>
  <c r="Z98" i="5"/>
  <c r="AL98" i="5" s="1"/>
  <c r="Z23" i="5"/>
  <c r="AL23" i="5" s="1"/>
  <c r="AB102" i="6"/>
  <c r="AA24" i="6"/>
  <c r="Q71" i="6"/>
  <c r="AA82" i="5"/>
  <c r="O80" i="6"/>
  <c r="AL80" i="6" s="1"/>
  <c r="P32" i="5"/>
  <c r="O63" i="6"/>
  <c r="AL63" i="6" s="1"/>
  <c r="Z74" i="5"/>
  <c r="AL74" i="5" s="1"/>
  <c r="P102" i="6"/>
  <c r="P55" i="6"/>
  <c r="AA66" i="5"/>
  <c r="AA95" i="6"/>
  <c r="O87" i="6"/>
  <c r="AL87" i="6" s="1"/>
  <c r="AB85" i="6"/>
  <c r="P59" i="5"/>
  <c r="AM59" i="5" s="1"/>
  <c r="P98" i="6"/>
  <c r="P66" i="6"/>
  <c r="O101" i="5"/>
  <c r="AL101" i="5" s="1"/>
  <c r="AA90" i="5"/>
  <c r="P90" i="6"/>
  <c r="P23" i="6"/>
  <c r="Z37" i="5"/>
  <c r="AL37" i="5" s="1"/>
  <c r="AA53" i="5"/>
  <c r="P82" i="6"/>
  <c r="O95" i="5"/>
  <c r="AL95" i="5" s="1"/>
  <c r="P42" i="6"/>
  <c r="AA93" i="5"/>
  <c r="P106" i="6"/>
  <c r="O77" i="6"/>
  <c r="AL77" i="6" s="1"/>
  <c r="AB64" i="6"/>
  <c r="AB56" i="6"/>
  <c r="Q103" i="6"/>
  <c r="AB77" i="5"/>
  <c r="AA72" i="5"/>
  <c r="AB31" i="6"/>
  <c r="Q55" i="6"/>
  <c r="AI104" i="12"/>
  <c r="AU104" i="12" s="1"/>
  <c r="AJ46" i="12"/>
  <c r="AV46" i="12" s="1"/>
  <c r="AJ86" i="12"/>
  <c r="AV86" i="12" s="1"/>
  <c r="AI82" i="12"/>
  <c r="AU82" i="12" s="1"/>
  <c r="AI12" i="12"/>
  <c r="AU12" i="12" s="1"/>
  <c r="AI81" i="12"/>
  <c r="AU81" i="12" s="1"/>
  <c r="AI50" i="12"/>
  <c r="AU50" i="12" s="1"/>
  <c r="AJ30" i="12"/>
  <c r="AV30" i="12" s="1"/>
  <c r="AI15" i="12"/>
  <c r="AU15" i="12" s="1"/>
  <c r="AJ70" i="12"/>
  <c r="AV70" i="12" s="1"/>
  <c r="AA62" i="6"/>
  <c r="AI108" i="12"/>
  <c r="AU108" i="12" s="1"/>
  <c r="AI65" i="12"/>
  <c r="AU65" i="12" s="1"/>
  <c r="AI44" i="12"/>
  <c r="AU44" i="12" s="1"/>
  <c r="AI87" i="12"/>
  <c r="AU87" i="12" s="1"/>
  <c r="AJ106" i="12"/>
  <c r="AV106" i="12" s="1"/>
  <c r="AJ11" i="12"/>
  <c r="AJ107" i="12"/>
  <c r="AV107" i="12" s="1"/>
  <c r="AJ35" i="12"/>
  <c r="AV35" i="12" s="1"/>
  <c r="AI39" i="12"/>
  <c r="AU39" i="12" s="1"/>
  <c r="AJ48" i="12"/>
  <c r="AV48" i="12" s="1"/>
  <c r="AJ19" i="12"/>
  <c r="AV19" i="12" s="1"/>
  <c r="AI98" i="12"/>
  <c r="AU98" i="12" s="1"/>
  <c r="AJ14" i="12"/>
  <c r="AV14" i="12" s="1"/>
  <c r="AJ56" i="12"/>
  <c r="AV56" i="12" s="1"/>
  <c r="AJ38" i="12"/>
  <c r="AV38" i="12" s="1"/>
  <c r="AI95" i="12"/>
  <c r="AU95" i="12" s="1"/>
  <c r="AI31" i="12"/>
  <c r="AU31" i="12" s="1"/>
  <c r="AI26" i="12"/>
  <c r="AU26" i="12" s="1"/>
  <c r="AI34" i="12"/>
  <c r="AU34" i="12" s="1"/>
  <c r="AJ24" i="12"/>
  <c r="AV24" i="12" s="1"/>
  <c r="AI18" i="12"/>
  <c r="AU18" i="12" s="1"/>
  <c r="AI84" i="12"/>
  <c r="AU84" i="12" s="1"/>
  <c r="AI103" i="12"/>
  <c r="AU103" i="12" s="1"/>
  <c r="AA42" i="5"/>
  <c r="AI20" i="12"/>
  <c r="AU20" i="12" s="1"/>
  <c r="AI55" i="12"/>
  <c r="AU55" i="12" s="1"/>
  <c r="AI33" i="12"/>
  <c r="AU33" i="12" s="1"/>
  <c r="AI76" i="12"/>
  <c r="AU76" i="12" s="1"/>
  <c r="AJ22" i="12"/>
  <c r="AV22" i="12" s="1"/>
  <c r="AI79" i="12"/>
  <c r="AU79" i="12" s="1"/>
  <c r="AI57" i="12"/>
  <c r="AU57" i="12" s="1"/>
  <c r="AJ99" i="12"/>
  <c r="AV99" i="12" s="1"/>
  <c r="AI49" i="12"/>
  <c r="AU49" i="12" s="1"/>
  <c r="AJ54" i="12"/>
  <c r="AV54" i="12" s="1"/>
  <c r="AJ94" i="12"/>
  <c r="AV94" i="12" s="1"/>
  <c r="AI52" i="12"/>
  <c r="AU52" i="12" s="1"/>
  <c r="AJ40" i="12"/>
  <c r="AV40" i="12" s="1"/>
  <c r="P22" i="5"/>
  <c r="AM22" i="5" s="1"/>
  <c r="Q79" i="5"/>
  <c r="AB80" i="5"/>
  <c r="AI63" i="12"/>
  <c r="AU63" i="12" s="1"/>
  <c r="AI71" i="12"/>
  <c r="AU71" i="12" s="1"/>
  <c r="AI68" i="12"/>
  <c r="AU68" i="12" s="1"/>
  <c r="AJ16" i="12"/>
  <c r="AV16" i="12" s="1"/>
  <c r="AI89" i="12"/>
  <c r="AU89" i="12" s="1"/>
  <c r="AI42" i="12"/>
  <c r="AU42" i="12" s="1"/>
  <c r="AI41" i="12"/>
  <c r="AU41" i="12" s="1"/>
  <c r="AJ29" i="12"/>
  <c r="AV29" i="12" s="1"/>
  <c r="AI28" i="12"/>
  <c r="AU28" i="12" s="1"/>
  <c r="AJ62" i="12"/>
  <c r="AV62" i="12" s="1"/>
  <c r="AI74" i="12"/>
  <c r="AU74" i="12" s="1"/>
  <c r="P46" i="5"/>
  <c r="AM46" i="5" s="1"/>
  <c r="P47" i="6"/>
  <c r="AI97" i="12"/>
  <c r="AU97" i="12" s="1"/>
  <c r="AI58" i="12"/>
  <c r="AU58" i="12" s="1"/>
  <c r="AJ51" i="12"/>
  <c r="AV51" i="12" s="1"/>
  <c r="AJ78" i="12"/>
  <c r="AV78" i="12" s="1"/>
  <c r="AI105" i="12"/>
  <c r="AU105" i="12" s="1"/>
  <c r="AJ45" i="12"/>
  <c r="AV45" i="12" s="1"/>
  <c r="AJ83" i="12"/>
  <c r="AV83" i="12" s="1"/>
  <c r="AI25" i="12"/>
  <c r="AU25" i="12" s="1"/>
  <c r="AJ80" i="12"/>
  <c r="AV80" i="12" s="1"/>
  <c r="AI90" i="12"/>
  <c r="AU90" i="12" s="1"/>
  <c r="AI73" i="12"/>
  <c r="AU73" i="12" s="1"/>
  <c r="AI92" i="12"/>
  <c r="AU92" i="12" s="1"/>
  <c r="AI36" i="12"/>
  <c r="AU36" i="12" s="1"/>
  <c r="AI47" i="12"/>
  <c r="AU47" i="12" s="1"/>
  <c r="AI23" i="12"/>
  <c r="AU23" i="12" s="1"/>
  <c r="AI17" i="12"/>
  <c r="AU17" i="12" s="1"/>
  <c r="AJ110" i="12"/>
  <c r="AV110" i="12" s="1"/>
  <c r="AI60" i="12"/>
  <c r="AU60" i="12" s="1"/>
  <c r="AJ91" i="12"/>
  <c r="AV91" i="12" s="1"/>
  <c r="AI66" i="12"/>
  <c r="AU66" i="12" s="1"/>
  <c r="AJ102" i="12"/>
  <c r="AV102" i="12" s="1"/>
  <c r="AI100" i="12"/>
  <c r="AU100" i="12" s="1"/>
  <c r="O40" i="5"/>
  <c r="AL40" i="5" s="1"/>
  <c r="P48" i="5"/>
  <c r="AM48" i="5" s="1"/>
  <c r="O76" i="6"/>
  <c r="AL76" i="6" s="1"/>
  <c r="AA68" i="6"/>
  <c r="AA101" i="5"/>
  <c r="AM101" i="5" s="1"/>
  <c r="P15" i="5"/>
  <c r="AM15" i="5" s="1"/>
  <c r="AA62" i="5"/>
  <c r="AA27" i="6"/>
  <c r="AM27" i="6" s="1"/>
  <c r="Q106" i="6"/>
  <c r="P53" i="6"/>
  <c r="AM53" i="6" s="1"/>
  <c r="AA40" i="6"/>
  <c r="P71" i="5"/>
  <c r="AM71" i="5" s="1"/>
  <c r="AA80" i="6"/>
  <c r="AM80" i="6" s="1"/>
  <c r="P57" i="5"/>
  <c r="AM57" i="5" s="1"/>
  <c r="P31" i="6"/>
  <c r="P38" i="5"/>
  <c r="AM38" i="5" s="1"/>
  <c r="O78" i="6"/>
  <c r="AL78" i="6" s="1"/>
  <c r="P91" i="6"/>
  <c r="AM91" i="6" s="1"/>
  <c r="P51" i="6"/>
  <c r="AM51" i="6" s="1"/>
  <c r="P51" i="5"/>
  <c r="AM51" i="5" s="1"/>
  <c r="O88" i="6"/>
  <c r="Z88" i="6"/>
  <c r="AA85" i="6"/>
  <c r="AM85" i="6" s="1"/>
  <c r="O94" i="6"/>
  <c r="AL94" i="6" s="1"/>
  <c r="AA105" i="5"/>
  <c r="AM105" i="5" s="1"/>
  <c r="P12" i="5"/>
  <c r="AM12" i="5" s="1"/>
  <c r="AA60" i="6"/>
  <c r="AM60" i="6" s="1"/>
  <c r="AA99" i="6"/>
  <c r="AM99" i="6" s="1"/>
  <c r="AA46" i="6"/>
  <c r="AM46" i="6" s="1"/>
  <c r="AA81" i="5"/>
  <c r="AM81" i="5" s="1"/>
  <c r="AA84" i="5"/>
  <c r="AM84" i="5" s="1"/>
  <c r="AA26" i="5"/>
  <c r="AM26" i="5" s="1"/>
  <c r="AA23" i="5"/>
  <c r="AM23" i="5" s="1"/>
  <c r="P27" i="5"/>
  <c r="AM27" i="5" s="1"/>
  <c r="AA36" i="5"/>
  <c r="AM36" i="5" s="1"/>
  <c r="P39" i="5"/>
  <c r="AM39" i="5" s="1"/>
  <c r="P15" i="6"/>
  <c r="AM15" i="6" s="1"/>
  <c r="P92" i="5"/>
  <c r="AM92" i="5" s="1"/>
  <c r="AA45" i="6"/>
  <c r="AM45" i="6" s="1"/>
  <c r="P30" i="6"/>
  <c r="Z26" i="5"/>
  <c r="AL26" i="5" s="1"/>
  <c r="AA22" i="6"/>
  <c r="AM22" i="6" s="1"/>
  <c r="P36" i="6"/>
  <c r="AM36" i="6" s="1"/>
  <c r="P97" i="5"/>
  <c r="AM97" i="5" s="1"/>
  <c r="P68" i="5"/>
  <c r="AM68" i="5" s="1"/>
  <c r="AA35" i="6"/>
  <c r="AM35" i="6" s="1"/>
  <c r="P108" i="5"/>
  <c r="AM108" i="5" s="1"/>
  <c r="AA45" i="5"/>
  <c r="AM45" i="5" s="1"/>
  <c r="P37" i="5"/>
  <c r="AM37" i="5" s="1"/>
  <c r="P52" i="5"/>
  <c r="AM52" i="5" s="1"/>
  <c r="AA48" i="6"/>
  <c r="AM48" i="6" s="1"/>
  <c r="P83" i="5"/>
  <c r="AM83" i="5" s="1"/>
  <c r="P35" i="5"/>
  <c r="AM35" i="5" s="1"/>
  <c r="AA107" i="5"/>
  <c r="AM107" i="5" s="1"/>
  <c r="P77" i="6"/>
  <c r="AM77" i="6" s="1"/>
  <c r="AA20" i="5"/>
  <c r="AM20" i="5" s="1"/>
  <c r="AA94" i="5"/>
  <c r="AM94" i="5" s="1"/>
  <c r="P54" i="5"/>
  <c r="AM54" i="5" s="1"/>
  <c r="AA79" i="6"/>
  <c r="AM79" i="6" s="1"/>
  <c r="P29" i="5"/>
  <c r="AM29" i="5" s="1"/>
  <c r="P19" i="5"/>
  <c r="AM19" i="5" s="1"/>
  <c r="Z42" i="5"/>
  <c r="AL42" i="5" s="1"/>
  <c r="P16" i="5"/>
  <c r="AM16" i="5" s="1"/>
  <c r="P67" i="5"/>
  <c r="AM67" i="5" s="1"/>
  <c r="AA106" i="5"/>
  <c r="AM106" i="5" s="1"/>
  <c r="AB67" i="6"/>
  <c r="Q87" i="6"/>
  <c r="AB60" i="6"/>
  <c r="AB61" i="5"/>
  <c r="Q75" i="6"/>
  <c r="Q97" i="6"/>
  <c r="AB16" i="5"/>
  <c r="AB30" i="5"/>
  <c r="AB87" i="5"/>
  <c r="AB60" i="5"/>
  <c r="Q35" i="5"/>
  <c r="Q81" i="6"/>
  <c r="Q75" i="5"/>
  <c r="AB64" i="5"/>
  <c r="Q97" i="5"/>
  <c r="AB12" i="6"/>
  <c r="Q68" i="5"/>
  <c r="AB43" i="6"/>
  <c r="P75" i="5"/>
  <c r="AM75" i="5" s="1"/>
  <c r="P69" i="5"/>
  <c r="AM69" i="5" s="1"/>
  <c r="AB89" i="6"/>
  <c r="Q54" i="6"/>
  <c r="AB62" i="6"/>
  <c r="Q108" i="6"/>
  <c r="AB81" i="5"/>
  <c r="Q28" i="6"/>
  <c r="Q78" i="6"/>
  <c r="AB39" i="6"/>
  <c r="Q12" i="5"/>
  <c r="AB65" i="6"/>
  <c r="P12" i="6"/>
  <c r="AM12" i="6" s="1"/>
  <c r="P18" i="6"/>
  <c r="O21" i="6"/>
  <c r="Z21" i="6"/>
  <c r="AB42" i="5"/>
  <c r="Q89" i="5"/>
  <c r="AB54" i="5"/>
  <c r="Q62" i="5"/>
  <c r="Q108" i="5"/>
  <c r="Q59" i="5"/>
  <c r="Q40" i="6"/>
  <c r="AB29" i="5"/>
  <c r="Q28" i="5"/>
  <c r="Q78" i="5"/>
  <c r="Q39" i="5"/>
  <c r="Q38" i="5"/>
  <c r="Q65" i="5"/>
  <c r="P108" i="6"/>
  <c r="AM108" i="6" s="1"/>
  <c r="Z42" i="6"/>
  <c r="AL42" i="6" s="1"/>
  <c r="AA30" i="5"/>
  <c r="AB30" i="6"/>
  <c r="Q48" i="6"/>
  <c r="Q35" i="6"/>
  <c r="Q105" i="6"/>
  <c r="AB93" i="6"/>
  <c r="AB68" i="6"/>
  <c r="Q36" i="6"/>
  <c r="AB73" i="6"/>
  <c r="AB44" i="6"/>
  <c r="Q51" i="6"/>
  <c r="Q40" i="5"/>
  <c r="Q100" i="6"/>
  <c r="Q26" i="6"/>
  <c r="Q94" i="6"/>
  <c r="Q103" i="5"/>
  <c r="O106" i="5"/>
  <c r="Z106" i="5"/>
  <c r="AB36" i="5"/>
  <c r="AB24" i="5"/>
  <c r="Q51" i="5"/>
  <c r="Q27" i="6"/>
  <c r="AB52" i="5"/>
  <c r="AB37" i="5"/>
  <c r="Q100" i="5"/>
  <c r="AB26" i="5"/>
  <c r="AB94" i="5"/>
  <c r="Q63" i="5"/>
  <c r="AB73" i="5"/>
  <c r="AB46" i="6"/>
  <c r="Q20" i="6"/>
  <c r="Q107" i="6"/>
  <c r="AB69" i="6"/>
  <c r="AB27" i="5"/>
  <c r="AB76" i="6"/>
  <c r="AB72" i="6"/>
  <c r="AB22" i="6"/>
  <c r="AB92" i="6"/>
  <c r="Q86" i="6"/>
  <c r="AB82" i="5"/>
  <c r="AB84" i="6"/>
  <c r="Q49" i="6"/>
  <c r="Q57" i="5"/>
  <c r="Q50" i="5"/>
  <c r="Q46" i="5"/>
  <c r="Q53" i="5"/>
  <c r="AB20" i="5"/>
  <c r="Q107" i="5"/>
  <c r="Q69" i="5"/>
  <c r="Q61" i="6"/>
  <c r="Q22" i="5"/>
  <c r="Q92" i="5"/>
  <c r="AB86" i="5"/>
  <c r="Q16" i="6"/>
  <c r="Q84" i="5"/>
  <c r="Z99" i="6"/>
  <c r="O99" i="6"/>
  <c r="AA78" i="6"/>
  <c r="AM78" i="6" s="1"/>
  <c r="AA69" i="6"/>
  <c r="AM69" i="6" s="1"/>
  <c r="AA73" i="6"/>
  <c r="AM73" i="6" s="1"/>
  <c r="AA89" i="6"/>
  <c r="AM89" i="6" s="1"/>
  <c r="AA28" i="6"/>
  <c r="AM28" i="6" s="1"/>
  <c r="AA105" i="6"/>
  <c r="AM105" i="6" s="1"/>
  <c r="AA72" i="6"/>
  <c r="AM72" i="6" s="1"/>
  <c r="AA103" i="6"/>
  <c r="AM103" i="6" s="1"/>
  <c r="AA92" i="6"/>
  <c r="AM92" i="6" s="1"/>
  <c r="Z94" i="5"/>
  <c r="O94" i="5"/>
  <c r="AA100" i="5"/>
  <c r="AM100" i="5" s="1"/>
  <c r="AA97" i="6"/>
  <c r="AM97" i="6" s="1"/>
  <c r="AA84" i="6"/>
  <c r="AM84" i="6" s="1"/>
  <c r="AL46" i="5"/>
  <c r="AA56" i="6"/>
  <c r="AM56" i="6" s="1"/>
  <c r="AA54" i="6"/>
  <c r="AM54" i="6" s="1"/>
  <c r="AA39" i="6"/>
  <c r="AM39" i="6" s="1"/>
  <c r="AA107" i="6"/>
  <c r="AM107" i="6" s="1"/>
  <c r="P38" i="6"/>
  <c r="AM38" i="6" s="1"/>
  <c r="P29" i="6"/>
  <c r="AM29" i="6" s="1"/>
  <c r="P81" i="6"/>
  <c r="AM81" i="6" s="1"/>
  <c r="AA83" i="6"/>
  <c r="AM83" i="6" s="1"/>
  <c r="AA75" i="6"/>
  <c r="AM75" i="6" s="1"/>
  <c r="AA57" i="6"/>
  <c r="AM57" i="6" s="1"/>
  <c r="AA20" i="6"/>
  <c r="AM20" i="6" s="1"/>
  <c r="AL62" i="6"/>
  <c r="AA100" i="6"/>
  <c r="AM100" i="6" s="1"/>
  <c r="AA87" i="6"/>
  <c r="AM87" i="6" s="1"/>
  <c r="P76" i="6"/>
  <c r="AM76" i="6" s="1"/>
  <c r="AA32" i="6"/>
  <c r="AM32" i="6" s="1"/>
  <c r="P86" i="6"/>
  <c r="AM86" i="6" s="1"/>
  <c r="AA94" i="6"/>
  <c r="AM94" i="6" s="1"/>
  <c r="AA59" i="6"/>
  <c r="AM59" i="6" s="1"/>
  <c r="AA67" i="6"/>
  <c r="AM67" i="6" s="1"/>
  <c r="P44" i="6"/>
  <c r="AM44" i="6" s="1"/>
  <c r="AA52" i="6"/>
  <c r="AM52" i="6" s="1"/>
  <c r="AA93" i="6"/>
  <c r="AM93" i="6" s="1"/>
  <c r="P19" i="6"/>
  <c r="AA19" i="6"/>
  <c r="AK17" i="6"/>
  <c r="P47" i="5"/>
  <c r="AM47" i="5" s="1"/>
  <c r="AA40" i="5"/>
  <c r="AM40" i="5" s="1"/>
  <c r="P34" i="5"/>
  <c r="AM34" i="5" s="1"/>
  <c r="P76" i="5"/>
  <c r="AM76" i="5" s="1"/>
  <c r="AK75" i="5"/>
  <c r="P79" i="5"/>
  <c r="AM79" i="5" s="1"/>
  <c r="P56" i="5"/>
  <c r="AM56" i="5" s="1"/>
  <c r="P65" i="5"/>
  <c r="AM65" i="5" s="1"/>
  <c r="P60" i="5"/>
  <c r="AM60" i="5" s="1"/>
  <c r="P91" i="5"/>
  <c r="AM91" i="5" s="1"/>
  <c r="P86" i="5"/>
  <c r="AM86" i="5" s="1"/>
  <c r="P78" i="5"/>
  <c r="AM78" i="5" s="1"/>
  <c r="P73" i="5"/>
  <c r="AM73" i="5" s="1"/>
  <c r="P55" i="5"/>
  <c r="AM55" i="5" s="1"/>
  <c r="P44" i="5"/>
  <c r="AM44" i="5" s="1"/>
  <c r="P64" i="5"/>
  <c r="AM64" i="5" s="1"/>
  <c r="AK64" i="5"/>
  <c r="P28" i="5"/>
  <c r="AM28" i="5" s="1"/>
  <c r="P24" i="5"/>
  <c r="AM24" i="5" s="1"/>
  <c r="AA95" i="5"/>
  <c r="AM95" i="5" s="1"/>
  <c r="P63" i="5"/>
  <c r="AM63" i="5" s="1"/>
  <c r="AL66" i="5"/>
  <c r="AK18" i="6"/>
  <c r="AK13" i="6"/>
  <c r="AL104" i="6"/>
  <c r="AK14" i="5"/>
  <c r="AK21" i="5"/>
  <c r="Z13" i="6"/>
  <c r="O13" i="6"/>
  <c r="AA25" i="6"/>
  <c r="P25" i="6"/>
  <c r="O10" i="5"/>
  <c r="Z10" i="5"/>
  <c r="O13" i="5"/>
  <c r="Z13" i="5"/>
  <c r="P96" i="6"/>
  <c r="AA96" i="6"/>
  <c r="AK17" i="5"/>
  <c r="AL104" i="5"/>
  <c r="AA11" i="6"/>
  <c r="P11" i="6"/>
  <c r="AA43" i="5"/>
  <c r="P43" i="5"/>
  <c r="P33" i="6"/>
  <c r="AA33" i="6"/>
  <c r="O17" i="5"/>
  <c r="Z17" i="5"/>
  <c r="Z18" i="6"/>
  <c r="O18" i="6"/>
  <c r="O21" i="5"/>
  <c r="Z21" i="5"/>
  <c r="AA43" i="6"/>
  <c r="P43" i="6"/>
  <c r="AA58" i="5"/>
  <c r="P58" i="5"/>
  <c r="Z17" i="6"/>
  <c r="O17" i="6"/>
  <c r="O18" i="5"/>
  <c r="Z18" i="5"/>
  <c r="AA104" i="5"/>
  <c r="P104" i="5"/>
  <c r="AA88" i="6"/>
  <c r="P88" i="6"/>
  <c r="AK14" i="6"/>
  <c r="AA33" i="5"/>
  <c r="P33" i="5"/>
  <c r="AK13" i="5"/>
  <c r="AK10" i="6"/>
  <c r="AA41" i="6"/>
  <c r="P41" i="6"/>
  <c r="Z14" i="6"/>
  <c r="O14" i="6"/>
  <c r="AK10" i="5"/>
  <c r="P49" i="6"/>
  <c r="AA49" i="6"/>
  <c r="AA96" i="5"/>
  <c r="P96" i="5"/>
  <c r="AK21" i="6"/>
  <c r="AK18" i="5"/>
  <c r="AA104" i="6"/>
  <c r="P104" i="6"/>
  <c r="AA74" i="5"/>
  <c r="P74" i="5"/>
  <c r="Z10" i="6"/>
  <c r="O10" i="6"/>
  <c r="O14" i="5"/>
  <c r="Z14" i="5"/>
  <c r="G5" i="14" l="1"/>
  <c r="H9" i="5" s="1"/>
  <c r="AV11" i="12"/>
  <c r="H5" i="13" s="1"/>
  <c r="I9" i="6" s="1"/>
  <c r="AL11" i="6"/>
  <c r="AL31" i="6"/>
  <c r="G45" i="13"/>
  <c r="H49" i="6" s="1"/>
  <c r="O59" i="6"/>
  <c r="AL59" i="6" s="1"/>
  <c r="G45" i="14"/>
  <c r="H49" i="5" s="1"/>
  <c r="AJ43" i="12"/>
  <c r="AV43" i="12" s="1"/>
  <c r="G19" i="13"/>
  <c r="H23" i="6" s="1"/>
  <c r="G19" i="14"/>
  <c r="H23" i="5" s="1"/>
  <c r="G22" i="13"/>
  <c r="H26" i="6" s="1"/>
  <c r="G22" i="14"/>
  <c r="H26" i="5" s="1"/>
  <c r="G73" i="13"/>
  <c r="H77" i="6" s="1"/>
  <c r="G73" i="14"/>
  <c r="H77" i="5" s="1"/>
  <c r="H18" i="13"/>
  <c r="I22" i="6" s="1"/>
  <c r="H18" i="14"/>
  <c r="I22" i="5" s="1"/>
  <c r="G92" i="13"/>
  <c r="H96" i="6" s="1"/>
  <c r="G92" i="14"/>
  <c r="H96" i="5" s="1"/>
  <c r="G9" i="13"/>
  <c r="H13" i="6" s="1"/>
  <c r="G9" i="14"/>
  <c r="H13" i="5" s="1"/>
  <c r="G86" i="14"/>
  <c r="H90" i="5" s="1"/>
  <c r="G86" i="13"/>
  <c r="H90" i="6" s="1"/>
  <c r="G52" i="13"/>
  <c r="H56" i="6" s="1"/>
  <c r="G52" i="14"/>
  <c r="H56" i="5" s="1"/>
  <c r="H88" i="13"/>
  <c r="I92" i="6" s="1"/>
  <c r="H88" i="14"/>
  <c r="I92" i="5" s="1"/>
  <c r="H13" i="14"/>
  <c r="I17" i="5" s="1"/>
  <c r="H13" i="13"/>
  <c r="I17" i="6" s="1"/>
  <c r="H24" i="13"/>
  <c r="I28" i="6" s="1"/>
  <c r="H24" i="14"/>
  <c r="I28" i="5" s="1"/>
  <c r="G47" i="13"/>
  <c r="H51" i="6" s="1"/>
  <c r="G47" i="14"/>
  <c r="H51" i="5" s="1"/>
  <c r="G17" i="13"/>
  <c r="H21" i="6" s="1"/>
  <c r="G17" i="14"/>
  <c r="H21" i="5" s="1"/>
  <c r="G71" i="13"/>
  <c r="H75" i="6" s="1"/>
  <c r="G71" i="14"/>
  <c r="H75" i="5" s="1"/>
  <c r="G67" i="13"/>
  <c r="H71" i="6" s="1"/>
  <c r="G67" i="14"/>
  <c r="H71" i="5" s="1"/>
  <c r="G91" i="13"/>
  <c r="H95" i="6" s="1"/>
  <c r="G91" i="14"/>
  <c r="H95" i="5" s="1"/>
  <c r="G65" i="13"/>
  <c r="H69" i="6" s="1"/>
  <c r="G65" i="14"/>
  <c r="H69" i="5" s="1"/>
  <c r="G70" i="13"/>
  <c r="H74" i="6" s="1"/>
  <c r="G70" i="14"/>
  <c r="H74" i="5" s="1"/>
  <c r="G97" i="13"/>
  <c r="H101" i="6" s="1"/>
  <c r="G97" i="14"/>
  <c r="H101" i="5" s="1"/>
  <c r="H42" i="13"/>
  <c r="I46" i="6" s="1"/>
  <c r="H42" i="14"/>
  <c r="I46" i="5" s="1"/>
  <c r="G75" i="13"/>
  <c r="H79" i="6" s="1"/>
  <c r="G75" i="14"/>
  <c r="H79" i="5" s="1"/>
  <c r="G26" i="13"/>
  <c r="H30" i="6" s="1"/>
  <c r="G26" i="14"/>
  <c r="H30" i="5" s="1"/>
  <c r="G58" i="13"/>
  <c r="H62" i="6" s="1"/>
  <c r="G58" i="14"/>
  <c r="H62" i="5" s="1"/>
  <c r="H93" i="14"/>
  <c r="I97" i="5" s="1"/>
  <c r="H93" i="13"/>
  <c r="I97" i="6" s="1"/>
  <c r="H100" i="14"/>
  <c r="I104" i="5" s="1"/>
  <c r="H100" i="13"/>
  <c r="I104" i="6" s="1"/>
  <c r="G61" i="13"/>
  <c r="H65" i="6" s="1"/>
  <c r="G61" i="14"/>
  <c r="H65" i="5" s="1"/>
  <c r="G15" i="13"/>
  <c r="H19" i="6" s="1"/>
  <c r="G15" i="14"/>
  <c r="H19" i="5" s="1"/>
  <c r="G84" i="13"/>
  <c r="H88" i="6" s="1"/>
  <c r="G84" i="14"/>
  <c r="H88" i="5" s="1"/>
  <c r="G99" i="13"/>
  <c r="H103" i="6" s="1"/>
  <c r="G99" i="14"/>
  <c r="H103" i="5" s="1"/>
  <c r="G68" i="13"/>
  <c r="H72" i="6" s="1"/>
  <c r="G68" i="14"/>
  <c r="H72" i="5" s="1"/>
  <c r="G36" i="13"/>
  <c r="H40" i="6" s="1"/>
  <c r="G36" i="14"/>
  <c r="H40" i="5" s="1"/>
  <c r="G27" i="13"/>
  <c r="H31" i="6" s="1"/>
  <c r="G27" i="14"/>
  <c r="H31" i="5" s="1"/>
  <c r="G78" i="13"/>
  <c r="H82" i="6" s="1"/>
  <c r="G78" i="14"/>
  <c r="H82" i="5" s="1"/>
  <c r="G33" i="13"/>
  <c r="H37" i="6" s="1"/>
  <c r="G33" i="14"/>
  <c r="H37" i="5" s="1"/>
  <c r="G6" i="14"/>
  <c r="H10" i="5" s="1"/>
  <c r="G6" i="13"/>
  <c r="H10" i="6" s="1"/>
  <c r="G7" i="13"/>
  <c r="H11" i="6" s="1"/>
  <c r="G7" i="14"/>
  <c r="H11" i="5" s="1"/>
  <c r="G90" i="13"/>
  <c r="H94" i="6" s="1"/>
  <c r="G90" i="14"/>
  <c r="H94" i="5" s="1"/>
  <c r="G37" i="13"/>
  <c r="H41" i="6" s="1"/>
  <c r="G37" i="14"/>
  <c r="H41" i="5" s="1"/>
  <c r="H23" i="13"/>
  <c r="I27" i="6" s="1"/>
  <c r="H23" i="14"/>
  <c r="I27" i="5" s="1"/>
  <c r="H16" i="13"/>
  <c r="I20" i="6" s="1"/>
  <c r="H16" i="14"/>
  <c r="I20" i="5" s="1"/>
  <c r="H32" i="13"/>
  <c r="I36" i="6" s="1"/>
  <c r="H32" i="14"/>
  <c r="I36" i="5" s="1"/>
  <c r="G59" i="13"/>
  <c r="H63" i="6" s="1"/>
  <c r="G59" i="14"/>
  <c r="H63" i="5" s="1"/>
  <c r="G98" i="13"/>
  <c r="H102" i="6" s="1"/>
  <c r="G98" i="14"/>
  <c r="H102" i="5" s="1"/>
  <c r="H48" i="13"/>
  <c r="I52" i="6" s="1"/>
  <c r="H48" i="14"/>
  <c r="I52" i="5" s="1"/>
  <c r="G102" i="14"/>
  <c r="H106" i="5" s="1"/>
  <c r="G102" i="13"/>
  <c r="H106" i="6" s="1"/>
  <c r="G55" i="13"/>
  <c r="H59" i="6" s="1"/>
  <c r="G55" i="14"/>
  <c r="H59" i="5" s="1"/>
  <c r="G41" i="13"/>
  <c r="H45" i="6" s="1"/>
  <c r="G41" i="14"/>
  <c r="H45" i="5" s="1"/>
  <c r="G94" i="13"/>
  <c r="H98" i="6" s="1"/>
  <c r="G94" i="14"/>
  <c r="H98" i="5" s="1"/>
  <c r="H104" i="13"/>
  <c r="I108" i="6" s="1"/>
  <c r="H104" i="14"/>
  <c r="I108" i="5" s="1"/>
  <c r="H74" i="13"/>
  <c r="I78" i="6" s="1"/>
  <c r="H74" i="14"/>
  <c r="I78" i="5" s="1"/>
  <c r="H72" i="13"/>
  <c r="I76" i="6" s="1"/>
  <c r="H72" i="14"/>
  <c r="I76" i="5" s="1"/>
  <c r="H56" i="13"/>
  <c r="I60" i="6" s="1"/>
  <c r="H56" i="14"/>
  <c r="I60" i="5" s="1"/>
  <c r="G83" i="13"/>
  <c r="H87" i="6" s="1"/>
  <c r="G83" i="14"/>
  <c r="H87" i="5" s="1"/>
  <c r="G51" i="13"/>
  <c r="H55" i="6" s="1"/>
  <c r="G51" i="14"/>
  <c r="H55" i="5" s="1"/>
  <c r="G49" i="13"/>
  <c r="H53" i="6" s="1"/>
  <c r="G49" i="14"/>
  <c r="H53" i="5" s="1"/>
  <c r="H8" i="13"/>
  <c r="I12" i="6" s="1"/>
  <c r="H8" i="14"/>
  <c r="I12" i="5" s="1"/>
  <c r="G81" i="13"/>
  <c r="H85" i="6" s="1"/>
  <c r="G81" i="14"/>
  <c r="H85" i="5" s="1"/>
  <c r="H64" i="13"/>
  <c r="I68" i="6" s="1"/>
  <c r="H64" i="14"/>
  <c r="I68" i="5" s="1"/>
  <c r="G76" i="14"/>
  <c r="H80" i="5" s="1"/>
  <c r="G76" i="13"/>
  <c r="H80" i="6" s="1"/>
  <c r="G87" i="13"/>
  <c r="H91" i="6" s="1"/>
  <c r="G87" i="14"/>
  <c r="H91" i="5" s="1"/>
  <c r="G69" i="13"/>
  <c r="H73" i="6" s="1"/>
  <c r="G69" i="14"/>
  <c r="H73" i="5" s="1"/>
  <c r="G66" i="13"/>
  <c r="H70" i="6" s="1"/>
  <c r="G66" i="14"/>
  <c r="H70" i="5" s="1"/>
  <c r="G31" i="13"/>
  <c r="H35" i="6" s="1"/>
  <c r="G31" i="14"/>
  <c r="H35" i="5" s="1"/>
  <c r="G103" i="13"/>
  <c r="H107" i="6" s="1"/>
  <c r="G103" i="14"/>
  <c r="H107" i="5" s="1"/>
  <c r="G11" i="13"/>
  <c r="H15" i="6" s="1"/>
  <c r="G11" i="14"/>
  <c r="H15" i="5" s="1"/>
  <c r="H45" i="13"/>
  <c r="I49" i="6" s="1"/>
  <c r="H45" i="14"/>
  <c r="I49" i="5" s="1"/>
  <c r="G46" i="13"/>
  <c r="H50" i="6" s="1"/>
  <c r="G46" i="14"/>
  <c r="H50" i="5" s="1"/>
  <c r="G14" i="13"/>
  <c r="H18" i="6" s="1"/>
  <c r="G14" i="14"/>
  <c r="H18" i="5" s="1"/>
  <c r="G89" i="13"/>
  <c r="H93" i="6" s="1"/>
  <c r="G89" i="14"/>
  <c r="H93" i="5" s="1"/>
  <c r="G38" i="13"/>
  <c r="H42" i="6" s="1"/>
  <c r="G38" i="14"/>
  <c r="H42" i="5" s="1"/>
  <c r="H40" i="13"/>
  <c r="I44" i="6" s="1"/>
  <c r="H40" i="14"/>
  <c r="I44" i="5" s="1"/>
  <c r="G60" i="13"/>
  <c r="H64" i="6" s="1"/>
  <c r="G60" i="14"/>
  <c r="H64" i="5" s="1"/>
  <c r="H77" i="13"/>
  <c r="I81" i="6" s="1"/>
  <c r="H77" i="14"/>
  <c r="I81" i="5" s="1"/>
  <c r="G62" i="14"/>
  <c r="H66" i="5" s="1"/>
  <c r="G62" i="13"/>
  <c r="H66" i="6" s="1"/>
  <c r="G28" i="13"/>
  <c r="H32" i="6" s="1"/>
  <c r="G28" i="14"/>
  <c r="H32" i="5" s="1"/>
  <c r="H101" i="13"/>
  <c r="I105" i="6" s="1"/>
  <c r="H101" i="14"/>
  <c r="I105" i="5" s="1"/>
  <c r="H85" i="14"/>
  <c r="I89" i="5" s="1"/>
  <c r="H85" i="13"/>
  <c r="I89" i="6" s="1"/>
  <c r="G44" i="13"/>
  <c r="H48" i="6" s="1"/>
  <c r="G44" i="14"/>
  <c r="H48" i="5" s="1"/>
  <c r="H39" i="13"/>
  <c r="I43" i="6" s="1"/>
  <c r="H39" i="14"/>
  <c r="I43" i="5" s="1"/>
  <c r="G35" i="13"/>
  <c r="H39" i="6" s="1"/>
  <c r="G35" i="14"/>
  <c r="H39" i="5" s="1"/>
  <c r="G43" i="13"/>
  <c r="H47" i="6" s="1"/>
  <c r="G43" i="14"/>
  <c r="H47" i="5" s="1"/>
  <c r="G20" i="14"/>
  <c r="H24" i="5" s="1"/>
  <c r="G20" i="13"/>
  <c r="H24" i="6" s="1"/>
  <c r="H50" i="13"/>
  <c r="I54" i="6" s="1"/>
  <c r="H50" i="14"/>
  <c r="I54" i="5" s="1"/>
  <c r="G54" i="13"/>
  <c r="H58" i="6" s="1"/>
  <c r="G54" i="14"/>
  <c r="H58" i="5" s="1"/>
  <c r="G57" i="13"/>
  <c r="H61" i="6" s="1"/>
  <c r="G57" i="14"/>
  <c r="H61" i="5" s="1"/>
  <c r="G25" i="13"/>
  <c r="H29" i="6" s="1"/>
  <c r="G25" i="14"/>
  <c r="H29" i="5" s="1"/>
  <c r="G79" i="13"/>
  <c r="H83" i="6" s="1"/>
  <c r="G79" i="14"/>
  <c r="H83" i="5" s="1"/>
  <c r="G82" i="13"/>
  <c r="H86" i="6" s="1"/>
  <c r="G82" i="14"/>
  <c r="H86" i="5" s="1"/>
  <c r="H96" i="13"/>
  <c r="I100" i="6" s="1"/>
  <c r="H96" i="14"/>
  <c r="I100" i="5" s="1"/>
  <c r="G30" i="13"/>
  <c r="H34" i="6" s="1"/>
  <c r="G30" i="14"/>
  <c r="H34" i="5" s="1"/>
  <c r="H10" i="13"/>
  <c r="I14" i="6" s="1"/>
  <c r="H10" i="14"/>
  <c r="I14" i="5" s="1"/>
  <c r="H34" i="13"/>
  <c r="I38" i="6" s="1"/>
  <c r="H34" i="14"/>
  <c r="I38" i="5" s="1"/>
  <c r="G12" i="13"/>
  <c r="H16" i="6" s="1"/>
  <c r="G12" i="14"/>
  <c r="H16" i="5" s="1"/>
  <c r="H29" i="13"/>
  <c r="I33" i="6" s="1"/>
  <c r="H29" i="14"/>
  <c r="I33" i="5" s="1"/>
  <c r="H80" i="13"/>
  <c r="I84" i="6" s="1"/>
  <c r="H80" i="14"/>
  <c r="I84" i="5" s="1"/>
  <c r="G21" i="13"/>
  <c r="H25" i="6" s="1"/>
  <c r="G21" i="14"/>
  <c r="H25" i="5" s="1"/>
  <c r="G63" i="13"/>
  <c r="H67" i="6" s="1"/>
  <c r="G63" i="14"/>
  <c r="H67" i="5" s="1"/>
  <c r="G53" i="13"/>
  <c r="H57" i="6" s="1"/>
  <c r="G53" i="14"/>
  <c r="H57" i="5" s="1"/>
  <c r="G95" i="13"/>
  <c r="H99" i="6" s="1"/>
  <c r="G95" i="14"/>
  <c r="H99" i="5" s="1"/>
  <c r="P49" i="5"/>
  <c r="AM49" i="5" s="1"/>
  <c r="AA80" i="5"/>
  <c r="AM80" i="5" s="1"/>
  <c r="AJ109" i="12"/>
  <c r="AV109" i="12" s="1"/>
  <c r="P85" i="5"/>
  <c r="AM85" i="5" s="1"/>
  <c r="AJ21" i="12"/>
  <c r="AV21" i="12" s="1"/>
  <c r="AJ88" i="12"/>
  <c r="AV88" i="12" s="1"/>
  <c r="AJ96" i="12"/>
  <c r="AV96" i="12" s="1"/>
  <c r="AJ37" i="12"/>
  <c r="AV37" i="12" s="1"/>
  <c r="AJ13" i="12"/>
  <c r="AV13" i="12" s="1"/>
  <c r="P77" i="5"/>
  <c r="AM77" i="5" s="1"/>
  <c r="AJ53" i="12"/>
  <c r="AV53" i="12" s="1"/>
  <c r="AJ27" i="12"/>
  <c r="AV27" i="12" s="1"/>
  <c r="AJ93" i="12"/>
  <c r="AV93" i="12" s="1"/>
  <c r="Q24" i="6"/>
  <c r="AA99" i="5"/>
  <c r="AM99" i="5" s="1"/>
  <c r="P63" i="6"/>
  <c r="AM63" i="6" s="1"/>
  <c r="P58" i="6"/>
  <c r="AM58" i="6" s="1"/>
  <c r="AA11" i="5"/>
  <c r="AM11" i="5" s="1"/>
  <c r="P62" i="5"/>
  <c r="AM62" i="5" s="1"/>
  <c r="AJ75" i="12"/>
  <c r="AV75" i="12" s="1"/>
  <c r="P41" i="5"/>
  <c r="AM41" i="5" s="1"/>
  <c r="P61" i="6"/>
  <c r="AM61" i="6" s="1"/>
  <c r="P37" i="6"/>
  <c r="AM37" i="6" s="1"/>
  <c r="AA74" i="6"/>
  <c r="AM74" i="6" s="1"/>
  <c r="Q32" i="6"/>
  <c r="AB74" i="6"/>
  <c r="P31" i="5"/>
  <c r="AM31" i="5" s="1"/>
  <c r="AJ61" i="12"/>
  <c r="AV61" i="12" s="1"/>
  <c r="AA103" i="5"/>
  <c r="AM103" i="5" s="1"/>
  <c r="P82" i="5"/>
  <c r="AM82" i="5" s="1"/>
  <c r="AJ59" i="12"/>
  <c r="AV59" i="12" s="1"/>
  <c r="AJ101" i="12"/>
  <c r="AV101" i="12" s="1"/>
  <c r="P87" i="5"/>
  <c r="AM87" i="5" s="1"/>
  <c r="AJ69" i="12"/>
  <c r="AV69" i="12" s="1"/>
  <c r="AB55" i="5"/>
  <c r="AJ85" i="12"/>
  <c r="AV85" i="12" s="1"/>
  <c r="AB93" i="5"/>
  <c r="Q91" i="5"/>
  <c r="P93" i="5"/>
  <c r="AM93" i="5" s="1"/>
  <c r="Z59" i="5"/>
  <c r="O59" i="5"/>
  <c r="AJ64" i="12"/>
  <c r="AV64" i="12" s="1"/>
  <c r="P101" i="6"/>
  <c r="AM101" i="6" s="1"/>
  <c r="P70" i="5"/>
  <c r="AM70" i="5" s="1"/>
  <c r="P24" i="6"/>
  <c r="Q79" i="6"/>
  <c r="AA88" i="5"/>
  <c r="AM88" i="5" s="1"/>
  <c r="AJ32" i="12"/>
  <c r="AV32" i="12" s="1"/>
  <c r="P72" i="5"/>
  <c r="AM72" i="5" s="1"/>
  <c r="AA98" i="5"/>
  <c r="AM98" i="5" s="1"/>
  <c r="P66" i="5"/>
  <c r="AM66" i="5" s="1"/>
  <c r="AJ77" i="12"/>
  <c r="AV77" i="12" s="1"/>
  <c r="P25" i="5"/>
  <c r="AM25" i="5" s="1"/>
  <c r="AB57" i="6"/>
  <c r="P71" i="6"/>
  <c r="AM71" i="6" s="1"/>
  <c r="P64" i="6"/>
  <c r="AM64" i="6" s="1"/>
  <c r="AA34" i="6"/>
  <c r="AM34" i="6" s="1"/>
  <c r="Q99" i="5"/>
  <c r="P102" i="5"/>
  <c r="AM102" i="5" s="1"/>
  <c r="AL19" i="5"/>
  <c r="AB68" i="5"/>
  <c r="AN68" i="5" s="1"/>
  <c r="P70" i="6"/>
  <c r="AM70" i="6" s="1"/>
  <c r="AB32" i="5"/>
  <c r="Q83" i="5"/>
  <c r="P95" i="6"/>
  <c r="AM95" i="6" s="1"/>
  <c r="P50" i="5"/>
  <c r="AM50" i="5" s="1"/>
  <c r="AA66" i="6"/>
  <c r="AM66" i="6" s="1"/>
  <c r="AB91" i="6"/>
  <c r="Q70" i="5"/>
  <c r="AJ72" i="12"/>
  <c r="AV72" i="12" s="1"/>
  <c r="R77" i="5"/>
  <c r="AA32" i="5"/>
  <c r="AM32" i="5" s="1"/>
  <c r="AB85" i="5"/>
  <c r="AB72" i="5"/>
  <c r="AB96" i="5"/>
  <c r="AA65" i="6"/>
  <c r="AM65" i="6" s="1"/>
  <c r="AJ67" i="12"/>
  <c r="AV67" i="12" s="1"/>
  <c r="AB12" i="5"/>
  <c r="AN12" i="5" s="1"/>
  <c r="AA16" i="6"/>
  <c r="AM16" i="6" s="1"/>
  <c r="Q23" i="6"/>
  <c r="Q15" i="6"/>
  <c r="AA50" i="6"/>
  <c r="AM50" i="6" s="1"/>
  <c r="AB23" i="5"/>
  <c r="Q15" i="5"/>
  <c r="AC29" i="6"/>
  <c r="AB95" i="5"/>
  <c r="AB71" i="5"/>
  <c r="AB90" i="5"/>
  <c r="AA23" i="6"/>
  <c r="AM23" i="6" s="1"/>
  <c r="AB34" i="5"/>
  <c r="AC95" i="6"/>
  <c r="P53" i="5"/>
  <c r="AM53" i="5" s="1"/>
  <c r="AC95" i="5"/>
  <c r="Q34" i="6"/>
  <c r="AB56" i="5"/>
  <c r="AA106" i="6"/>
  <c r="AM106" i="6" s="1"/>
  <c r="AB88" i="6"/>
  <c r="AA55" i="6"/>
  <c r="AM55" i="6" s="1"/>
  <c r="AC15" i="5"/>
  <c r="Q31" i="5"/>
  <c r="AB102" i="5"/>
  <c r="AL23" i="6"/>
  <c r="AB37" i="6"/>
  <c r="AB42" i="6"/>
  <c r="AA98" i="6"/>
  <c r="AM98" i="6" s="1"/>
  <c r="AC31" i="5"/>
  <c r="Q106" i="5"/>
  <c r="Q60" i="5"/>
  <c r="AN60" i="5" s="1"/>
  <c r="AA82" i="6"/>
  <c r="AM82" i="6" s="1"/>
  <c r="AC71" i="6"/>
  <c r="AB74" i="5"/>
  <c r="Q47" i="6"/>
  <c r="R50" i="6"/>
  <c r="AB47" i="5"/>
  <c r="AA90" i="6"/>
  <c r="AM90" i="6" s="1"/>
  <c r="AA42" i="6"/>
  <c r="AM42" i="6" s="1"/>
  <c r="P90" i="5"/>
  <c r="AM90" i="5" s="1"/>
  <c r="AA102" i="6"/>
  <c r="AM102" i="6" s="1"/>
  <c r="AB50" i="6"/>
  <c r="Q95" i="6"/>
  <c r="AA61" i="5"/>
  <c r="P61" i="5"/>
  <c r="AB53" i="6"/>
  <c r="AC101" i="5"/>
  <c r="AC37" i="5"/>
  <c r="AB58" i="5"/>
  <c r="P42" i="5"/>
  <c r="AM42" i="5" s="1"/>
  <c r="AA31" i="6"/>
  <c r="AM31" i="6" s="1"/>
  <c r="AB89" i="5"/>
  <c r="AN89" i="5" s="1"/>
  <c r="P68" i="6"/>
  <c r="AM68" i="6" s="1"/>
  <c r="AC48" i="6"/>
  <c r="Q48" i="5"/>
  <c r="P62" i="6"/>
  <c r="AM62" i="6" s="1"/>
  <c r="Q63" i="6"/>
  <c r="AB45" i="6"/>
  <c r="AK30" i="12"/>
  <c r="AW30" i="12" s="1"/>
  <c r="AJ81" i="12"/>
  <c r="AV81" i="12" s="1"/>
  <c r="AJ66" i="12"/>
  <c r="AV66" i="12" s="1"/>
  <c r="AK109" i="12"/>
  <c r="AW109" i="12" s="1"/>
  <c r="AJ97" i="12"/>
  <c r="AV97" i="12" s="1"/>
  <c r="AK80" i="12"/>
  <c r="AW80" i="12" s="1"/>
  <c r="AK62" i="12"/>
  <c r="AW62" i="12" s="1"/>
  <c r="AJ68" i="12"/>
  <c r="AV68" i="12" s="1"/>
  <c r="AK54" i="12"/>
  <c r="AW54" i="12" s="1"/>
  <c r="AK22" i="12"/>
  <c r="AW22" i="12" s="1"/>
  <c r="AJ20" i="12"/>
  <c r="AV20" i="12" s="1"/>
  <c r="AJ26" i="12"/>
  <c r="AV26" i="12" s="1"/>
  <c r="AK19" i="12"/>
  <c r="AW19" i="12" s="1"/>
  <c r="AK107" i="12"/>
  <c r="AW107" i="12" s="1"/>
  <c r="AJ44" i="12"/>
  <c r="AV44" i="12" s="1"/>
  <c r="AK86" i="12"/>
  <c r="AW86" i="12" s="1"/>
  <c r="Q80" i="6"/>
  <c r="AJ100" i="12"/>
  <c r="AV100" i="12" s="1"/>
  <c r="AK91" i="12"/>
  <c r="AW91" i="12" s="1"/>
  <c r="AJ17" i="12"/>
  <c r="AV17" i="12" s="1"/>
  <c r="AJ36" i="12"/>
  <c r="AV36" i="12" s="1"/>
  <c r="AK45" i="12"/>
  <c r="AW45" i="12" s="1"/>
  <c r="AK78" i="12"/>
  <c r="AW78" i="12" s="1"/>
  <c r="AJ28" i="12"/>
  <c r="AV28" i="12" s="1"/>
  <c r="AJ42" i="12"/>
  <c r="AV42" i="12" s="1"/>
  <c r="AJ71" i="12"/>
  <c r="AV71" i="12" s="1"/>
  <c r="AK40" i="12"/>
  <c r="AW40" i="12" s="1"/>
  <c r="AK99" i="12"/>
  <c r="AW99" i="12" s="1"/>
  <c r="AJ76" i="12"/>
  <c r="AV76" i="12" s="1"/>
  <c r="AJ18" i="12"/>
  <c r="AV18" i="12" s="1"/>
  <c r="AJ31" i="12"/>
  <c r="AV31" i="12" s="1"/>
  <c r="AK38" i="12"/>
  <c r="AW38" i="12" s="1"/>
  <c r="AK14" i="12"/>
  <c r="AW14" i="12" s="1"/>
  <c r="AK48" i="12"/>
  <c r="AW48" i="12" s="1"/>
  <c r="AK11" i="12"/>
  <c r="AJ65" i="12"/>
  <c r="AV65" i="12" s="1"/>
  <c r="AK70" i="12"/>
  <c r="AW70" i="12" s="1"/>
  <c r="AK46" i="12"/>
  <c r="AW46" i="12" s="1"/>
  <c r="AC42" i="6"/>
  <c r="AC79" i="6"/>
  <c r="AA47" i="6"/>
  <c r="AM47" i="6" s="1"/>
  <c r="AJ60" i="12"/>
  <c r="AV60" i="12" s="1"/>
  <c r="AJ23" i="12"/>
  <c r="AV23" i="12" s="1"/>
  <c r="AJ92" i="12"/>
  <c r="AV92" i="12" s="1"/>
  <c r="AJ25" i="12"/>
  <c r="AV25" i="12" s="1"/>
  <c r="AK51" i="12"/>
  <c r="AW51" i="12" s="1"/>
  <c r="AC42" i="5"/>
  <c r="AK29" i="12"/>
  <c r="AW29" i="12" s="1"/>
  <c r="AJ89" i="12"/>
  <c r="AV89" i="12" s="1"/>
  <c r="AJ63" i="12"/>
  <c r="AV63" i="12" s="1"/>
  <c r="AJ52" i="12"/>
  <c r="AV52" i="12" s="1"/>
  <c r="AJ57" i="12"/>
  <c r="AV57" i="12" s="1"/>
  <c r="AJ33" i="12"/>
  <c r="AV33" i="12" s="1"/>
  <c r="AJ103" i="12"/>
  <c r="AV103" i="12" s="1"/>
  <c r="AK24" i="12"/>
  <c r="AW24" i="12" s="1"/>
  <c r="AK43" i="12"/>
  <c r="AW43" i="12" s="1"/>
  <c r="AK56" i="12"/>
  <c r="AW56" i="12" s="1"/>
  <c r="AJ39" i="12"/>
  <c r="AV39" i="12" s="1"/>
  <c r="AK106" i="12"/>
  <c r="AW106" i="12" s="1"/>
  <c r="AJ108" i="12"/>
  <c r="AV108" i="12" s="1"/>
  <c r="AJ15" i="12"/>
  <c r="AV15" i="12" s="1"/>
  <c r="AJ12" i="12"/>
  <c r="AV12" i="12" s="1"/>
  <c r="AJ104" i="12"/>
  <c r="AV104" i="12" s="1"/>
  <c r="AK102" i="12"/>
  <c r="AW102" i="12" s="1"/>
  <c r="AK110" i="12"/>
  <c r="AW110" i="12" s="1"/>
  <c r="AJ47" i="12"/>
  <c r="AV47" i="12" s="1"/>
  <c r="AJ73" i="12"/>
  <c r="AV73" i="12" s="1"/>
  <c r="AK83" i="12"/>
  <c r="AW83" i="12" s="1"/>
  <c r="AJ105" i="12"/>
  <c r="AV105" i="12" s="1"/>
  <c r="AJ58" i="12"/>
  <c r="AV58" i="12" s="1"/>
  <c r="AJ90" i="12"/>
  <c r="AV90" i="12" s="1"/>
  <c r="AJ74" i="12"/>
  <c r="AV74" i="12" s="1"/>
  <c r="AJ41" i="12"/>
  <c r="AV41" i="12" s="1"/>
  <c r="AK16" i="12"/>
  <c r="AW16" i="12" s="1"/>
  <c r="AK94" i="12"/>
  <c r="AW94" i="12" s="1"/>
  <c r="AJ49" i="12"/>
  <c r="AV49" i="12" s="1"/>
  <c r="AJ79" i="12"/>
  <c r="AV79" i="12" s="1"/>
  <c r="AJ55" i="12"/>
  <c r="AV55" i="12" s="1"/>
  <c r="AJ84" i="12"/>
  <c r="AV84" i="12" s="1"/>
  <c r="AJ34" i="12"/>
  <c r="AV34" i="12" s="1"/>
  <c r="AJ95" i="12"/>
  <c r="AV95" i="12" s="1"/>
  <c r="AJ98" i="12"/>
  <c r="AV98" i="12" s="1"/>
  <c r="AK35" i="12"/>
  <c r="AW35" i="12" s="1"/>
  <c r="AJ87" i="12"/>
  <c r="AV87" i="12" s="1"/>
  <c r="AJ50" i="12"/>
  <c r="AV50" i="12" s="1"/>
  <c r="AJ82" i="12"/>
  <c r="AV82" i="12" s="1"/>
  <c r="Q77" i="5"/>
  <c r="AN77" i="5" s="1"/>
  <c r="P40" i="6"/>
  <c r="AM40" i="6" s="1"/>
  <c r="AB39" i="5"/>
  <c r="AN39" i="5" s="1"/>
  <c r="AB100" i="5"/>
  <c r="AN100" i="5" s="1"/>
  <c r="AB45" i="5"/>
  <c r="AB75" i="5"/>
  <c r="AN75" i="5" s="1"/>
  <c r="AB78" i="5"/>
  <c r="AN78" i="5" s="1"/>
  <c r="Q87" i="5"/>
  <c r="AN87" i="5" s="1"/>
  <c r="AB99" i="6"/>
  <c r="AN99" i="6" s="1"/>
  <c r="AB59" i="5"/>
  <c r="AN59" i="5" s="1"/>
  <c r="AL88" i="6"/>
  <c r="AB20" i="6"/>
  <c r="AN20" i="6" s="1"/>
  <c r="AB107" i="5"/>
  <c r="AN107" i="5" s="1"/>
  <c r="Q86" i="5"/>
  <c r="AN86" i="5" s="1"/>
  <c r="AB71" i="6"/>
  <c r="AN71" i="6" s="1"/>
  <c r="AB63" i="5"/>
  <c r="AN63" i="5" s="1"/>
  <c r="Q73" i="5"/>
  <c r="AN73" i="5" s="1"/>
  <c r="Q69" i="6"/>
  <c r="AN69" i="6" s="1"/>
  <c r="AB83" i="6"/>
  <c r="AN83" i="6" s="1"/>
  <c r="AB48" i="6"/>
  <c r="AN48" i="6" s="1"/>
  <c r="AB22" i="5"/>
  <c r="AN22" i="5" s="1"/>
  <c r="Q92" i="6"/>
  <c r="AN92" i="6" s="1"/>
  <c r="AB61" i="6"/>
  <c r="AN61" i="6" s="1"/>
  <c r="AB50" i="5"/>
  <c r="AN50" i="5" s="1"/>
  <c r="AB40" i="5"/>
  <c r="AN40" i="5" s="1"/>
  <c r="Q42" i="5"/>
  <c r="AN42" i="5" s="1"/>
  <c r="Q24" i="5"/>
  <c r="AN24" i="5" s="1"/>
  <c r="AB26" i="6"/>
  <c r="AN26" i="6" s="1"/>
  <c r="Q52" i="5"/>
  <c r="AN52" i="5" s="1"/>
  <c r="Q80" i="5"/>
  <c r="AN80" i="5" s="1"/>
  <c r="Q16" i="5"/>
  <c r="AN16" i="5" s="1"/>
  <c r="Q12" i="6"/>
  <c r="AN12" i="6" s="1"/>
  <c r="AB90" i="6"/>
  <c r="AN90" i="6" s="1"/>
  <c r="Q76" i="6"/>
  <c r="AN76" i="6" s="1"/>
  <c r="AB40" i="6"/>
  <c r="AN40" i="6" s="1"/>
  <c r="AB65" i="5"/>
  <c r="AN65" i="5" s="1"/>
  <c r="Q30" i="6"/>
  <c r="Q46" i="6"/>
  <c r="AN46" i="6" s="1"/>
  <c r="Q31" i="6"/>
  <c r="AB106" i="6"/>
  <c r="AN106" i="6" s="1"/>
  <c r="Q20" i="5"/>
  <c r="AN20" i="5" s="1"/>
  <c r="Q29" i="5"/>
  <c r="AN29" i="5" s="1"/>
  <c r="AB92" i="5"/>
  <c r="AN92" i="5" s="1"/>
  <c r="Q101" i="5"/>
  <c r="AN101" i="5" s="1"/>
  <c r="Q64" i="5"/>
  <c r="AN64" i="5" s="1"/>
  <c r="Q43" i="6"/>
  <c r="AN43" i="6" s="1"/>
  <c r="AB94" i="6"/>
  <c r="AN94" i="6" s="1"/>
  <c r="AA18" i="6"/>
  <c r="AM18" i="6" s="1"/>
  <c r="AA30" i="6"/>
  <c r="AM30" i="6" s="1"/>
  <c r="AB79" i="5"/>
  <c r="AN79" i="5" s="1"/>
  <c r="AL21" i="6"/>
  <c r="Q27" i="5"/>
  <c r="AN27" i="5" s="1"/>
  <c r="AA26" i="6"/>
  <c r="P26" i="6"/>
  <c r="Q65" i="6"/>
  <c r="AN65" i="6" s="1"/>
  <c r="AL99" i="6"/>
  <c r="Q94" i="5"/>
  <c r="AN94" i="5" s="1"/>
  <c r="Q36" i="5"/>
  <c r="AN36" i="5" s="1"/>
  <c r="AB51" i="6"/>
  <c r="AN51" i="6" s="1"/>
  <c r="AB84" i="5"/>
  <c r="AN84" i="5" s="1"/>
  <c r="AB49" i="6"/>
  <c r="AN49" i="6" s="1"/>
  <c r="Q22" i="6"/>
  <c r="AN22" i="6" s="1"/>
  <c r="AB86" i="6"/>
  <c r="AN86" i="6" s="1"/>
  <c r="AB100" i="6"/>
  <c r="AN100" i="6" s="1"/>
  <c r="AB53" i="5"/>
  <c r="AN53" i="5" s="1"/>
  <c r="AB69" i="5"/>
  <c r="AN69" i="5" s="1"/>
  <c r="AB59" i="6"/>
  <c r="Q59" i="6"/>
  <c r="Q67" i="6"/>
  <c r="AN67" i="6" s="1"/>
  <c r="AB105" i="5"/>
  <c r="Q105" i="5"/>
  <c r="AB67" i="5"/>
  <c r="Q67" i="5"/>
  <c r="AB76" i="5"/>
  <c r="Q76" i="5"/>
  <c r="AB16" i="6"/>
  <c r="AN16" i="6" s="1"/>
  <c r="Q72" i="6"/>
  <c r="AN72" i="6" s="1"/>
  <c r="AB51" i="5"/>
  <c r="AN51" i="5" s="1"/>
  <c r="Q70" i="6"/>
  <c r="AN70" i="6" s="1"/>
  <c r="AB44" i="5"/>
  <c r="Q44" i="5"/>
  <c r="Q38" i="6"/>
  <c r="AB38" i="6"/>
  <c r="AB28" i="5"/>
  <c r="AN28" i="5" s="1"/>
  <c r="AB38" i="5"/>
  <c r="AN38" i="5" s="1"/>
  <c r="AB103" i="5"/>
  <c r="AN103" i="5" s="1"/>
  <c r="AB77" i="6"/>
  <c r="Q77" i="6"/>
  <c r="AB52" i="6"/>
  <c r="Q52" i="6"/>
  <c r="AB55" i="6"/>
  <c r="AN55" i="6" s="1"/>
  <c r="AB35" i="5"/>
  <c r="AN35" i="5" s="1"/>
  <c r="Q30" i="5"/>
  <c r="AN30" i="5" s="1"/>
  <c r="R63" i="6"/>
  <c r="AC94" i="5"/>
  <c r="R12" i="5"/>
  <c r="R70" i="5"/>
  <c r="AC99" i="5"/>
  <c r="R83" i="5"/>
  <c r="R67" i="5"/>
  <c r="AC52" i="5"/>
  <c r="AC38" i="6"/>
  <c r="R36" i="5"/>
  <c r="R63" i="5"/>
  <c r="AC60" i="6"/>
  <c r="R22" i="6"/>
  <c r="R97" i="6"/>
  <c r="R38" i="5"/>
  <c r="AC86" i="6"/>
  <c r="R54" i="6"/>
  <c r="R46" i="6"/>
  <c r="AC78" i="5"/>
  <c r="AC30" i="6"/>
  <c r="AC48" i="5"/>
  <c r="R72" i="5"/>
  <c r="AC32" i="5"/>
  <c r="R60" i="5"/>
  <c r="AC29" i="5"/>
  <c r="AC22" i="5"/>
  <c r="AC97" i="5"/>
  <c r="R108" i="6"/>
  <c r="AC86" i="5"/>
  <c r="AC54" i="5"/>
  <c r="R46" i="5"/>
  <c r="Q29" i="6"/>
  <c r="AN29" i="6" s="1"/>
  <c r="AC36" i="6"/>
  <c r="AC80" i="5"/>
  <c r="R30" i="5"/>
  <c r="R47" i="5"/>
  <c r="R92" i="6"/>
  <c r="AC75" i="6"/>
  <c r="AC59" i="6"/>
  <c r="R57" i="6"/>
  <c r="AC62" i="6"/>
  <c r="AC81" i="6"/>
  <c r="AC68" i="6"/>
  <c r="R108" i="5"/>
  <c r="R44" i="6"/>
  <c r="R65" i="6"/>
  <c r="AC28" i="6"/>
  <c r="R92" i="5"/>
  <c r="R75" i="5"/>
  <c r="AC59" i="5"/>
  <c r="R50" i="5"/>
  <c r="AC57" i="5"/>
  <c r="AC62" i="5"/>
  <c r="AC81" i="5"/>
  <c r="R68" i="5"/>
  <c r="AC44" i="5"/>
  <c r="AC89" i="6"/>
  <c r="R65" i="5"/>
  <c r="AC51" i="6"/>
  <c r="R35" i="6"/>
  <c r="AC27" i="6"/>
  <c r="AC107" i="6"/>
  <c r="AC105" i="6"/>
  <c r="AC61" i="5"/>
  <c r="AC51" i="5"/>
  <c r="R35" i="5"/>
  <c r="R91" i="5"/>
  <c r="R73" i="5"/>
  <c r="AC100" i="5"/>
  <c r="AC27" i="5"/>
  <c r="R76" i="5"/>
  <c r="R20" i="6"/>
  <c r="AC79" i="5"/>
  <c r="AC106" i="5"/>
  <c r="P30" i="5"/>
  <c r="AM30" i="5" s="1"/>
  <c r="R28" i="5"/>
  <c r="R91" i="6"/>
  <c r="AC73" i="6"/>
  <c r="R100" i="6"/>
  <c r="R76" i="6"/>
  <c r="AC89" i="5"/>
  <c r="AB103" i="6"/>
  <c r="AN103" i="6" s="1"/>
  <c r="AC107" i="5"/>
  <c r="AC105" i="5"/>
  <c r="R78" i="6"/>
  <c r="R94" i="6"/>
  <c r="R12" i="6"/>
  <c r="R70" i="6"/>
  <c r="R99" i="6"/>
  <c r="R83" i="6"/>
  <c r="R56" i="6"/>
  <c r="R67" i="6"/>
  <c r="R87" i="6"/>
  <c r="AC52" i="6"/>
  <c r="AC20" i="5"/>
  <c r="AC53" i="6"/>
  <c r="AC102" i="6"/>
  <c r="AL106" i="5"/>
  <c r="AL94" i="5"/>
  <c r="AM74" i="5"/>
  <c r="Q102" i="6"/>
  <c r="AN102" i="6" s="1"/>
  <c r="Q60" i="6"/>
  <c r="AN60" i="6" s="1"/>
  <c r="AB81" i="6"/>
  <c r="AN81" i="6" s="1"/>
  <c r="AB36" i="6"/>
  <c r="AN36" i="6" s="1"/>
  <c r="AB28" i="6"/>
  <c r="AN28" i="6" s="1"/>
  <c r="AB78" i="6"/>
  <c r="AN78" i="6" s="1"/>
  <c r="AB108" i="6"/>
  <c r="AN108" i="6" s="1"/>
  <c r="Q84" i="6"/>
  <c r="AN84" i="6" s="1"/>
  <c r="AB101" i="6"/>
  <c r="AN101" i="6" s="1"/>
  <c r="Q56" i="6"/>
  <c r="AN56" i="6" s="1"/>
  <c r="AB82" i="6"/>
  <c r="AN82" i="6" s="1"/>
  <c r="Q64" i="6"/>
  <c r="AN64" i="6" s="1"/>
  <c r="AB27" i="6"/>
  <c r="AN27" i="6" s="1"/>
  <c r="AB107" i="6"/>
  <c r="AN107" i="6" s="1"/>
  <c r="Q68" i="6"/>
  <c r="AN68" i="6" s="1"/>
  <c r="AB35" i="6"/>
  <c r="AN35" i="6" s="1"/>
  <c r="AB75" i="6"/>
  <c r="AN75" i="6" s="1"/>
  <c r="AB87" i="6"/>
  <c r="AN87" i="6" s="1"/>
  <c r="Q93" i="6"/>
  <c r="AN93" i="6" s="1"/>
  <c r="AB105" i="6"/>
  <c r="AN105" i="6" s="1"/>
  <c r="Q44" i="6"/>
  <c r="AN44" i="6" s="1"/>
  <c r="Q62" i="6"/>
  <c r="AN62" i="6" s="1"/>
  <c r="Q73" i="6"/>
  <c r="AN73" i="6" s="1"/>
  <c r="AB97" i="6"/>
  <c r="AN97" i="6" s="1"/>
  <c r="Q85" i="6"/>
  <c r="AN85" i="6" s="1"/>
  <c r="Q89" i="6"/>
  <c r="AN89" i="6" s="1"/>
  <c r="AB54" i="6"/>
  <c r="AN54" i="6" s="1"/>
  <c r="Q39" i="6"/>
  <c r="AN39" i="6" s="1"/>
  <c r="AM41" i="6"/>
  <c r="AB41" i="6"/>
  <c r="Q41" i="6"/>
  <c r="AA14" i="6"/>
  <c r="P14" i="6"/>
  <c r="AM19" i="6"/>
  <c r="Q82" i="5"/>
  <c r="AN82" i="5" s="1"/>
  <c r="Q61" i="5"/>
  <c r="AN61" i="5" s="1"/>
  <c r="AB46" i="5"/>
  <c r="AN46" i="5" s="1"/>
  <c r="AB57" i="5"/>
  <c r="AN57" i="5" s="1"/>
  <c r="AB97" i="5"/>
  <c r="AN97" i="5" s="1"/>
  <c r="Q54" i="5"/>
  <c r="AN54" i="5" s="1"/>
  <c r="Q26" i="5"/>
  <c r="AN26" i="5" s="1"/>
  <c r="Q81" i="5"/>
  <c r="AN81" i="5" s="1"/>
  <c r="Q37" i="5"/>
  <c r="AN37" i="5" s="1"/>
  <c r="AB108" i="5"/>
  <c r="AN108" i="5" s="1"/>
  <c r="AB62" i="5"/>
  <c r="AN62" i="5" s="1"/>
  <c r="AM104" i="5"/>
  <c r="AL18" i="6"/>
  <c r="AM25" i="6"/>
  <c r="AM88" i="6"/>
  <c r="AM33" i="6"/>
  <c r="AM43" i="5"/>
  <c r="P14" i="5"/>
  <c r="AA14" i="5"/>
  <c r="AL18" i="5"/>
  <c r="AB41" i="5"/>
  <c r="Q41" i="5"/>
  <c r="AM96" i="5"/>
  <c r="AM33" i="5"/>
  <c r="AL10" i="5"/>
  <c r="AM104" i="6"/>
  <c r="AL17" i="5"/>
  <c r="Q33" i="6"/>
  <c r="AB33" i="6"/>
  <c r="AB19" i="5"/>
  <c r="Q19" i="5"/>
  <c r="Q25" i="6"/>
  <c r="AB25" i="6"/>
  <c r="AB43" i="5"/>
  <c r="Q43" i="5"/>
  <c r="P10" i="5"/>
  <c r="AA10" i="5"/>
  <c r="Q25" i="5"/>
  <c r="AB25" i="5"/>
  <c r="Q66" i="5"/>
  <c r="AB66" i="5"/>
  <c r="AA13" i="6"/>
  <c r="P13" i="6"/>
  <c r="P13" i="5"/>
  <c r="AA13" i="5"/>
  <c r="AM43" i="6"/>
  <c r="AB19" i="6"/>
  <c r="Q19" i="6"/>
  <c r="AM11" i="6"/>
  <c r="AL14" i="5"/>
  <c r="AL10" i="6"/>
  <c r="AB98" i="6"/>
  <c r="Q98" i="6"/>
  <c r="AL14" i="6"/>
  <c r="P21" i="6"/>
  <c r="AA21" i="6"/>
  <c r="AA17" i="5"/>
  <c r="P17" i="5"/>
  <c r="Q104" i="5"/>
  <c r="AB104" i="5"/>
  <c r="P18" i="5"/>
  <c r="AA18" i="5"/>
  <c r="Q98" i="5"/>
  <c r="AB98" i="5"/>
  <c r="Q11" i="5"/>
  <c r="AB11" i="5"/>
  <c r="AL17" i="6"/>
  <c r="AM58" i="5"/>
  <c r="AL21" i="5"/>
  <c r="AB58" i="6"/>
  <c r="Q58" i="6"/>
  <c r="AB96" i="6"/>
  <c r="Q96" i="6"/>
  <c r="AB104" i="6"/>
  <c r="Q104" i="6"/>
  <c r="AM49" i="6"/>
  <c r="AB49" i="5"/>
  <c r="Q49" i="5"/>
  <c r="P21" i="5"/>
  <c r="AA21" i="5"/>
  <c r="AA17" i="6"/>
  <c r="P17" i="6"/>
  <c r="P10" i="6"/>
  <c r="AA10" i="6"/>
  <c r="AB33" i="5"/>
  <c r="Q33" i="5"/>
  <c r="AB66" i="6"/>
  <c r="Q66" i="6"/>
  <c r="AM96" i="6"/>
  <c r="AB88" i="5"/>
  <c r="Q88" i="5"/>
  <c r="AL13" i="5"/>
  <c r="AB11" i="6"/>
  <c r="Q11" i="6"/>
  <c r="AL13" i="6"/>
  <c r="AW11" i="12" l="1"/>
  <c r="H5" i="14"/>
  <c r="I9" i="5" s="1"/>
  <c r="AN30" i="6"/>
  <c r="AM24" i="6"/>
  <c r="AN31" i="6"/>
  <c r="H37" i="14"/>
  <c r="I41" i="5" s="1"/>
  <c r="H37" i="13"/>
  <c r="I41" i="6" s="1"/>
  <c r="AK96" i="12"/>
  <c r="AW96" i="12" s="1"/>
  <c r="H41" i="13"/>
  <c r="I45" i="6" s="1"/>
  <c r="H41" i="14"/>
  <c r="I45" i="5" s="1"/>
  <c r="I5" i="13"/>
  <c r="J9" i="6" s="1"/>
  <c r="I5" i="14"/>
  <c r="J9" i="5" s="1"/>
  <c r="H14" i="13"/>
  <c r="I18" i="6" s="1"/>
  <c r="H14" i="14"/>
  <c r="I18" i="5" s="1"/>
  <c r="H53" i="13"/>
  <c r="I57" i="6" s="1"/>
  <c r="H53" i="14"/>
  <c r="I57" i="5" s="1"/>
  <c r="I104" i="13"/>
  <c r="J108" i="6" s="1"/>
  <c r="I104" i="14"/>
  <c r="J108" i="5" s="1"/>
  <c r="H83" i="13"/>
  <c r="I87" i="6" s="1"/>
  <c r="H83" i="14"/>
  <c r="I87" i="5" s="1"/>
  <c r="H38" i="13"/>
  <c r="I42" i="6" s="1"/>
  <c r="H38" i="14"/>
  <c r="I42" i="5" s="1"/>
  <c r="H52" i="13"/>
  <c r="I56" i="6" s="1"/>
  <c r="H52" i="14"/>
  <c r="I56" i="5" s="1"/>
  <c r="I23" i="13"/>
  <c r="J27" i="6" s="1"/>
  <c r="I23" i="14"/>
  <c r="J27" i="5" s="1"/>
  <c r="I8" i="13"/>
  <c r="J12" i="6" s="1"/>
  <c r="I8" i="14"/>
  <c r="J12" i="5" s="1"/>
  <c r="H87" i="13"/>
  <c r="I91" i="6" s="1"/>
  <c r="H87" i="14"/>
  <c r="I91" i="5" s="1"/>
  <c r="H99" i="13"/>
  <c r="I103" i="6" s="1"/>
  <c r="H99" i="14"/>
  <c r="I103" i="5" s="1"/>
  <c r="H86" i="13"/>
  <c r="I90" i="6" s="1"/>
  <c r="H86" i="14"/>
  <c r="I90" i="5" s="1"/>
  <c r="I39" i="13"/>
  <c r="J43" i="6" s="1"/>
  <c r="I39" i="14"/>
  <c r="J43" i="5" s="1"/>
  <c r="H60" i="13"/>
  <c r="I64" i="6" s="1"/>
  <c r="H60" i="14"/>
  <c r="I64" i="5" s="1"/>
  <c r="I77" i="13"/>
  <c r="J81" i="6" s="1"/>
  <c r="I77" i="14"/>
  <c r="J81" i="5" s="1"/>
  <c r="I50" i="13"/>
  <c r="J54" i="6" s="1"/>
  <c r="I50" i="14"/>
  <c r="J54" i="5" s="1"/>
  <c r="H25" i="13"/>
  <c r="I29" i="6" s="1"/>
  <c r="H25" i="14"/>
  <c r="I29" i="5" s="1"/>
  <c r="I13" i="14"/>
  <c r="J17" i="5" s="1"/>
  <c r="I13" i="13"/>
  <c r="J17" i="6" s="1"/>
  <c r="H66" i="13"/>
  <c r="I70" i="6" s="1"/>
  <c r="H66" i="14"/>
  <c r="I70" i="5" s="1"/>
  <c r="H31" i="13"/>
  <c r="I35" i="6" s="1"/>
  <c r="H31" i="14"/>
  <c r="I35" i="5" s="1"/>
  <c r="H103" i="13"/>
  <c r="I107" i="6" s="1"/>
  <c r="H103" i="14"/>
  <c r="I107" i="5" s="1"/>
  <c r="AK37" i="12"/>
  <c r="AW37" i="12" s="1"/>
  <c r="H89" i="13"/>
  <c r="I93" i="6" s="1"/>
  <c r="H89" i="14"/>
  <c r="I93" i="5" s="1"/>
  <c r="H43" i="14"/>
  <c r="I47" i="5" s="1"/>
  <c r="H43" i="13"/>
  <c r="I47" i="6" s="1"/>
  <c r="H6" i="14"/>
  <c r="I10" i="5" s="1"/>
  <c r="H6" i="13"/>
  <c r="I10" i="6" s="1"/>
  <c r="H17" i="13"/>
  <c r="I21" i="6" s="1"/>
  <c r="H17" i="14"/>
  <c r="I21" i="5" s="1"/>
  <c r="I40" i="13"/>
  <c r="J44" i="6" s="1"/>
  <c r="I40" i="14"/>
  <c r="J44" i="5" s="1"/>
  <c r="H12" i="13"/>
  <c r="I16" i="6" s="1"/>
  <c r="H12" i="14"/>
  <c r="I16" i="5" s="1"/>
  <c r="H36" i="13"/>
  <c r="I40" i="6" s="1"/>
  <c r="H36" i="14"/>
  <c r="I40" i="5" s="1"/>
  <c r="H30" i="13"/>
  <c r="I34" i="6" s="1"/>
  <c r="H30" i="14"/>
  <c r="I34" i="5" s="1"/>
  <c r="H62" i="13"/>
  <c r="I66" i="6" s="1"/>
  <c r="H62" i="14"/>
  <c r="I66" i="5" s="1"/>
  <c r="H75" i="13"/>
  <c r="I79" i="6" s="1"/>
  <c r="H75" i="14"/>
  <c r="I79" i="5" s="1"/>
  <c r="H58" i="13"/>
  <c r="I62" i="6" s="1"/>
  <c r="H58" i="14"/>
  <c r="I62" i="5" s="1"/>
  <c r="H90" i="13"/>
  <c r="I94" i="6" s="1"/>
  <c r="H90" i="14"/>
  <c r="I94" i="5" s="1"/>
  <c r="H35" i="13"/>
  <c r="I39" i="6" s="1"/>
  <c r="H35" i="14"/>
  <c r="I39" i="5" s="1"/>
  <c r="H57" i="13"/>
  <c r="I61" i="6" s="1"/>
  <c r="H57" i="14"/>
  <c r="I61" i="5" s="1"/>
  <c r="I93" i="13"/>
  <c r="J97" i="6" s="1"/>
  <c r="I93" i="14"/>
  <c r="J97" i="5" s="1"/>
  <c r="I29" i="13"/>
  <c r="J33" i="6" s="1"/>
  <c r="I29" i="14"/>
  <c r="J33" i="5" s="1"/>
  <c r="H84" i="13"/>
  <c r="I88" i="6" s="1"/>
  <c r="H84" i="14"/>
  <c r="I88" i="5" s="1"/>
  <c r="H97" i="13"/>
  <c r="I101" i="6" s="1"/>
  <c r="H97" i="14"/>
  <c r="I101" i="5" s="1"/>
  <c r="I42" i="13"/>
  <c r="J46" i="6" s="1"/>
  <c r="I42" i="14"/>
  <c r="J46" i="5" s="1"/>
  <c r="H91" i="14"/>
  <c r="I95" i="5" s="1"/>
  <c r="H91" i="13"/>
  <c r="I95" i="6" s="1"/>
  <c r="H76" i="14"/>
  <c r="I80" i="5" s="1"/>
  <c r="H76" i="13"/>
  <c r="I80" i="6" s="1"/>
  <c r="I96" i="13"/>
  <c r="J100" i="6" s="1"/>
  <c r="I96" i="14"/>
  <c r="J100" i="5" s="1"/>
  <c r="I72" i="13"/>
  <c r="J76" i="6" s="1"/>
  <c r="I72" i="14"/>
  <c r="J76" i="5" s="1"/>
  <c r="I103" i="13"/>
  <c r="J107" i="6" s="1"/>
  <c r="I103" i="14"/>
  <c r="J107" i="5" s="1"/>
  <c r="H73" i="13"/>
  <c r="I77" i="6" s="1"/>
  <c r="H73" i="14"/>
  <c r="I77" i="5" s="1"/>
  <c r="H98" i="13"/>
  <c r="I102" i="6" s="1"/>
  <c r="H98" i="14"/>
  <c r="I102" i="5" s="1"/>
  <c r="I32" i="14"/>
  <c r="J36" i="5" s="1"/>
  <c r="I32" i="13"/>
  <c r="J36" i="6" s="1"/>
  <c r="I48" i="13"/>
  <c r="J52" i="6" s="1"/>
  <c r="I48" i="14"/>
  <c r="J52" i="5" s="1"/>
  <c r="H21" i="13"/>
  <c r="I25" i="6" s="1"/>
  <c r="H21" i="14"/>
  <c r="I25" i="5" s="1"/>
  <c r="H44" i="13"/>
  <c r="I48" i="6" s="1"/>
  <c r="H44" i="14"/>
  <c r="I48" i="5" s="1"/>
  <c r="H51" i="13"/>
  <c r="I55" i="6" s="1"/>
  <c r="H51" i="14"/>
  <c r="I55" i="5" s="1"/>
  <c r="H65" i="13"/>
  <c r="I69" i="6" s="1"/>
  <c r="H65" i="14"/>
  <c r="I69" i="5" s="1"/>
  <c r="I88" i="13"/>
  <c r="J92" i="6" s="1"/>
  <c r="I88" i="14"/>
  <c r="J92" i="5" s="1"/>
  <c r="H67" i="14"/>
  <c r="I71" i="5" s="1"/>
  <c r="H67" i="13"/>
  <c r="I71" i="6" s="1"/>
  <c r="I37" i="14"/>
  <c r="J41" i="5" s="1"/>
  <c r="I37" i="13"/>
  <c r="J41" i="6" s="1"/>
  <c r="H46" i="13"/>
  <c r="I50" i="6" s="1"/>
  <c r="H46" i="14"/>
  <c r="I50" i="5" s="1"/>
  <c r="I64" i="13"/>
  <c r="J68" i="6" s="1"/>
  <c r="I64" i="14"/>
  <c r="J68" i="5" s="1"/>
  <c r="H22" i="13"/>
  <c r="I26" i="6" s="1"/>
  <c r="H22" i="14"/>
  <c r="I26" i="5" s="1"/>
  <c r="H11" i="13"/>
  <c r="I15" i="6" s="1"/>
  <c r="H11" i="14"/>
  <c r="I15" i="5" s="1"/>
  <c r="H20" i="14"/>
  <c r="I24" i="5" s="1"/>
  <c r="H20" i="13"/>
  <c r="I24" i="6" s="1"/>
  <c r="I56" i="13"/>
  <c r="J60" i="6" s="1"/>
  <c r="I56" i="14"/>
  <c r="J60" i="5" s="1"/>
  <c r="I24" i="13"/>
  <c r="J28" i="6" s="1"/>
  <c r="I24" i="14"/>
  <c r="J28" i="5" s="1"/>
  <c r="H55" i="13"/>
  <c r="I59" i="6" s="1"/>
  <c r="H55" i="14"/>
  <c r="I59" i="5" s="1"/>
  <c r="H47" i="13"/>
  <c r="I51" i="6" s="1"/>
  <c r="H47" i="14"/>
  <c r="I51" i="5" s="1"/>
  <c r="H82" i="13"/>
  <c r="I86" i="6" s="1"/>
  <c r="H82" i="14"/>
  <c r="I86" i="5" s="1"/>
  <c r="H78" i="13"/>
  <c r="I82" i="6" s="1"/>
  <c r="H78" i="14"/>
  <c r="I82" i="5" s="1"/>
  <c r="H102" i="13"/>
  <c r="I106" i="6" s="1"/>
  <c r="H102" i="14"/>
  <c r="I106" i="5" s="1"/>
  <c r="H94" i="13"/>
  <c r="I98" i="6" s="1"/>
  <c r="H94" i="14"/>
  <c r="I98" i="5" s="1"/>
  <c r="H79" i="13"/>
  <c r="I83" i="6" s="1"/>
  <c r="H79" i="14"/>
  <c r="I83" i="5" s="1"/>
  <c r="H49" i="14"/>
  <c r="I53" i="5" s="1"/>
  <c r="H49" i="13"/>
  <c r="I53" i="6" s="1"/>
  <c r="I100" i="14"/>
  <c r="J104" i="5" s="1"/>
  <c r="I100" i="13"/>
  <c r="J104" i="6" s="1"/>
  <c r="H19" i="13"/>
  <c r="I23" i="6" s="1"/>
  <c r="H19" i="14"/>
  <c r="I23" i="5" s="1"/>
  <c r="H69" i="13"/>
  <c r="I73" i="6" s="1"/>
  <c r="H69" i="14"/>
  <c r="I73" i="5" s="1"/>
  <c r="H68" i="13"/>
  <c r="I72" i="6" s="1"/>
  <c r="H68" i="14"/>
  <c r="I72" i="5" s="1"/>
  <c r="H27" i="14"/>
  <c r="I31" i="5" s="1"/>
  <c r="H27" i="13"/>
  <c r="I31" i="6" s="1"/>
  <c r="I34" i="13"/>
  <c r="J38" i="6" s="1"/>
  <c r="I34" i="14"/>
  <c r="J38" i="5" s="1"/>
  <c r="I16" i="13"/>
  <c r="J20" i="6" s="1"/>
  <c r="I16" i="14"/>
  <c r="J20" i="5" s="1"/>
  <c r="H92" i="13"/>
  <c r="I96" i="6" s="1"/>
  <c r="H92" i="14"/>
  <c r="I96" i="5" s="1"/>
  <c r="H33" i="13"/>
  <c r="I37" i="6" s="1"/>
  <c r="H33" i="14"/>
  <c r="I37" i="5" s="1"/>
  <c r="I101" i="13"/>
  <c r="J105" i="6" s="1"/>
  <c r="I101" i="14"/>
  <c r="J105" i="5" s="1"/>
  <c r="H26" i="13"/>
  <c r="I30" i="6" s="1"/>
  <c r="H26" i="14"/>
  <c r="I30" i="5" s="1"/>
  <c r="H63" i="13"/>
  <c r="I67" i="6" s="1"/>
  <c r="H63" i="14"/>
  <c r="I67" i="5" s="1"/>
  <c r="H7" i="13"/>
  <c r="I11" i="6" s="1"/>
  <c r="H7" i="14"/>
  <c r="I11" i="5" s="1"/>
  <c r="H81" i="13"/>
  <c r="I85" i="6" s="1"/>
  <c r="H81" i="14"/>
  <c r="I85" i="5" s="1"/>
  <c r="H28" i="13"/>
  <c r="I32" i="6" s="1"/>
  <c r="H28" i="14"/>
  <c r="I32" i="5" s="1"/>
  <c r="I10" i="13"/>
  <c r="J14" i="6" s="1"/>
  <c r="I10" i="14"/>
  <c r="J14" i="5" s="1"/>
  <c r="H9" i="13"/>
  <c r="I13" i="6" s="1"/>
  <c r="H9" i="14"/>
  <c r="I13" i="5" s="1"/>
  <c r="I18" i="14"/>
  <c r="J22" i="5" s="1"/>
  <c r="I18" i="13"/>
  <c r="J22" i="6" s="1"/>
  <c r="I45" i="13"/>
  <c r="J49" i="6" s="1"/>
  <c r="I45" i="14"/>
  <c r="J49" i="5" s="1"/>
  <c r="H54" i="13"/>
  <c r="I58" i="6" s="1"/>
  <c r="H54" i="14"/>
  <c r="I58" i="5" s="1"/>
  <c r="H59" i="13"/>
  <c r="I63" i="6" s="1"/>
  <c r="H59" i="14"/>
  <c r="I63" i="5" s="1"/>
  <c r="H70" i="13"/>
  <c r="I74" i="6" s="1"/>
  <c r="H70" i="14"/>
  <c r="I74" i="5" s="1"/>
  <c r="I85" i="13"/>
  <c r="J89" i="6" s="1"/>
  <c r="I85" i="14"/>
  <c r="J89" i="5" s="1"/>
  <c r="I80" i="13"/>
  <c r="J84" i="6" s="1"/>
  <c r="I80" i="14"/>
  <c r="J84" i="5" s="1"/>
  <c r="I74" i="13"/>
  <c r="J78" i="6" s="1"/>
  <c r="I74" i="14"/>
  <c r="J78" i="5" s="1"/>
  <c r="H61" i="13"/>
  <c r="I65" i="6" s="1"/>
  <c r="H61" i="14"/>
  <c r="I65" i="5" s="1"/>
  <c r="H71" i="13"/>
  <c r="I75" i="6" s="1"/>
  <c r="H71" i="14"/>
  <c r="I75" i="5" s="1"/>
  <c r="H95" i="13"/>
  <c r="I99" i="6" s="1"/>
  <c r="H95" i="14"/>
  <c r="I99" i="5" s="1"/>
  <c r="H15" i="13"/>
  <c r="I19" i="6" s="1"/>
  <c r="H15" i="14"/>
  <c r="I19" i="5" s="1"/>
  <c r="AK53" i="12"/>
  <c r="AW53" i="12" s="1"/>
  <c r="AK88" i="12"/>
  <c r="AW88" i="12" s="1"/>
  <c r="AK21" i="12"/>
  <c r="AW21" i="12" s="1"/>
  <c r="AK13" i="12"/>
  <c r="AW13" i="12" s="1"/>
  <c r="AK93" i="12"/>
  <c r="AW93" i="12" s="1"/>
  <c r="AB24" i="6"/>
  <c r="AN24" i="6" s="1"/>
  <c r="AC88" i="5"/>
  <c r="AK69" i="12"/>
  <c r="AW69" i="12" s="1"/>
  <c r="Q55" i="5"/>
  <c r="AN55" i="5" s="1"/>
  <c r="AK27" i="12"/>
  <c r="AW27" i="12" s="1"/>
  <c r="Q57" i="6"/>
  <c r="AN57" i="6" s="1"/>
  <c r="AK72" i="12"/>
  <c r="AW72" i="12" s="1"/>
  <c r="Q72" i="5"/>
  <c r="AN72" i="5" s="1"/>
  <c r="AC34" i="6"/>
  <c r="AB32" i="6"/>
  <c r="AN32" i="6" s="1"/>
  <c r="Q74" i="6"/>
  <c r="AN74" i="6" s="1"/>
  <c r="AK59" i="12"/>
  <c r="AW59" i="12" s="1"/>
  <c r="AK85" i="12"/>
  <c r="AW85" i="12" s="1"/>
  <c r="AK75" i="12"/>
  <c r="AW75" i="12" s="1"/>
  <c r="R64" i="6"/>
  <c r="AK61" i="12"/>
  <c r="AW61" i="12" s="1"/>
  <c r="AC69" i="5"/>
  <c r="Q88" i="6"/>
  <c r="AN88" i="6" s="1"/>
  <c r="AB15" i="5"/>
  <c r="AN15" i="5" s="1"/>
  <c r="AK101" i="12"/>
  <c r="AW101" i="12" s="1"/>
  <c r="AB83" i="5"/>
  <c r="AN83" i="5" s="1"/>
  <c r="AB99" i="5"/>
  <c r="AN99" i="5" s="1"/>
  <c r="Q93" i="5"/>
  <c r="AN93" i="5" s="1"/>
  <c r="R34" i="5"/>
  <c r="AK64" i="12"/>
  <c r="AW64" i="12" s="1"/>
  <c r="AB91" i="5"/>
  <c r="AN91" i="5" s="1"/>
  <c r="AL59" i="5"/>
  <c r="Q56" i="5"/>
  <c r="AN56" i="5" s="1"/>
  <c r="AK77" i="12"/>
  <c r="AW77" i="12" s="1"/>
  <c r="R29" i="5"/>
  <c r="AO29" i="5" s="1"/>
  <c r="R82" i="5"/>
  <c r="AB79" i="6"/>
  <c r="AN79" i="6" s="1"/>
  <c r="AB23" i="6"/>
  <c r="AN23" i="6" s="1"/>
  <c r="Q96" i="5"/>
  <c r="AN96" i="5" s="1"/>
  <c r="AK32" i="12"/>
  <c r="AW32" i="12" s="1"/>
  <c r="AC74" i="6"/>
  <c r="AC88" i="6"/>
  <c r="Q91" i="6"/>
  <c r="AN91" i="6" s="1"/>
  <c r="AK67" i="12"/>
  <c r="AW67" i="12" s="1"/>
  <c r="Q32" i="5"/>
  <c r="AN32" i="5" s="1"/>
  <c r="R26" i="6"/>
  <c r="R22" i="5"/>
  <c r="AO22" i="5" s="1"/>
  <c r="Q90" i="5"/>
  <c r="AN90" i="5" s="1"/>
  <c r="Q37" i="6"/>
  <c r="AN37" i="6" s="1"/>
  <c r="R69" i="6"/>
  <c r="Q34" i="5"/>
  <c r="AN34" i="5" s="1"/>
  <c r="AC40" i="5"/>
  <c r="AC66" i="6"/>
  <c r="R32" i="6"/>
  <c r="AB106" i="5"/>
  <c r="AN106" i="5" s="1"/>
  <c r="AB34" i="6"/>
  <c r="AN34" i="6" s="1"/>
  <c r="Q85" i="5"/>
  <c r="AN85" i="5" s="1"/>
  <c r="AC16" i="6"/>
  <c r="R102" i="5"/>
  <c r="AB70" i="5"/>
  <c r="AN70" i="5" s="1"/>
  <c r="AB63" i="6"/>
  <c r="AN63" i="6" s="1"/>
  <c r="AC77" i="6"/>
  <c r="Q23" i="5"/>
  <c r="AN23" i="5" s="1"/>
  <c r="Q42" i="6"/>
  <c r="AN42" i="6" s="1"/>
  <c r="AB15" i="6"/>
  <c r="AN15" i="6" s="1"/>
  <c r="AC37" i="6"/>
  <c r="R23" i="6"/>
  <c r="R44" i="5"/>
  <c r="AO44" i="5" s="1"/>
  <c r="AC64" i="5"/>
  <c r="AC61" i="6"/>
  <c r="Q58" i="5"/>
  <c r="AN58" i="5" s="1"/>
  <c r="R96" i="6"/>
  <c r="AC83" i="5"/>
  <c r="AO83" i="5" s="1"/>
  <c r="AC16" i="5"/>
  <c r="AC40" i="6"/>
  <c r="Q50" i="6"/>
  <c r="AN50" i="6" s="1"/>
  <c r="AC39" i="5"/>
  <c r="Q71" i="5"/>
  <c r="AN71" i="5" s="1"/>
  <c r="R90" i="6"/>
  <c r="Q102" i="5"/>
  <c r="AN102" i="5" s="1"/>
  <c r="R31" i="6"/>
  <c r="AC26" i="5"/>
  <c r="Q95" i="5"/>
  <c r="AN95" i="5" s="1"/>
  <c r="R61" i="5"/>
  <c r="AO61" i="5" s="1"/>
  <c r="AD50" i="6"/>
  <c r="R55" i="5"/>
  <c r="AC56" i="5"/>
  <c r="AC55" i="6"/>
  <c r="AC106" i="6"/>
  <c r="AC101" i="6"/>
  <c r="R96" i="5"/>
  <c r="AB47" i="6"/>
  <c r="AN47" i="6" s="1"/>
  <c r="AB80" i="6"/>
  <c r="AN80" i="6" s="1"/>
  <c r="AB48" i="5"/>
  <c r="AN48" i="5" s="1"/>
  <c r="AC90" i="5"/>
  <c r="AD34" i="5"/>
  <c r="AB95" i="6"/>
  <c r="AN95" i="6" s="1"/>
  <c r="R87" i="5"/>
  <c r="Q47" i="5"/>
  <c r="AN47" i="5" s="1"/>
  <c r="Q45" i="5"/>
  <c r="AN45" i="5" s="1"/>
  <c r="R23" i="5"/>
  <c r="AC23" i="5"/>
  <c r="AD95" i="5"/>
  <c r="R71" i="5"/>
  <c r="AC85" i="6"/>
  <c r="R58" i="6"/>
  <c r="R51" i="5"/>
  <c r="AO51" i="5" s="1"/>
  <c r="AC45" i="6"/>
  <c r="AC93" i="6"/>
  <c r="R58" i="5"/>
  <c r="Q53" i="6"/>
  <c r="AN53" i="6" s="1"/>
  <c r="AC98" i="6"/>
  <c r="Q74" i="5"/>
  <c r="AN74" i="5" s="1"/>
  <c r="R39" i="6"/>
  <c r="AC45" i="5"/>
  <c r="AC85" i="5"/>
  <c r="R98" i="5"/>
  <c r="R27" i="5"/>
  <c r="AO27" i="5" s="1"/>
  <c r="AB31" i="5"/>
  <c r="AN31" i="5" s="1"/>
  <c r="AD71" i="6"/>
  <c r="Q45" i="6"/>
  <c r="AN45" i="6" s="1"/>
  <c r="AC24" i="6"/>
  <c r="S102" i="6"/>
  <c r="AD55" i="5"/>
  <c r="AM61" i="5"/>
  <c r="R82" i="6"/>
  <c r="R54" i="5"/>
  <c r="AO54" i="5" s="1"/>
  <c r="AC72" i="6"/>
  <c r="AC53" i="5"/>
  <c r="AD32" i="5"/>
  <c r="R95" i="5"/>
  <c r="AO95" i="5" s="1"/>
  <c r="R106" i="5"/>
  <c r="AO106" i="5" s="1"/>
  <c r="AD80" i="6"/>
  <c r="R107" i="5"/>
  <c r="AO107" i="5" s="1"/>
  <c r="R105" i="6"/>
  <c r="AO105" i="6" s="1"/>
  <c r="AC80" i="6"/>
  <c r="S48" i="6"/>
  <c r="AL16" i="12"/>
  <c r="AX16" i="12" s="1"/>
  <c r="AL11" i="12"/>
  <c r="AK31" i="12"/>
  <c r="AW31" i="12" s="1"/>
  <c r="AL96" i="12"/>
  <c r="AX96" i="12" s="1"/>
  <c r="AK28" i="12"/>
  <c r="AW28" i="12" s="1"/>
  <c r="AL78" i="12"/>
  <c r="AX78" i="12" s="1"/>
  <c r="AL91" i="12"/>
  <c r="AX91" i="12" s="1"/>
  <c r="AL86" i="12"/>
  <c r="AX86" i="12" s="1"/>
  <c r="AL72" i="12"/>
  <c r="AX72" i="12" s="1"/>
  <c r="AL22" i="12"/>
  <c r="AX22" i="12" s="1"/>
  <c r="AL109" i="12"/>
  <c r="AX109" i="12" s="1"/>
  <c r="AK87" i="12"/>
  <c r="AW87" i="12" s="1"/>
  <c r="AK95" i="12"/>
  <c r="AW95" i="12" s="1"/>
  <c r="AK79" i="12"/>
  <c r="AW79" i="12" s="1"/>
  <c r="AK41" i="12"/>
  <c r="AW41" i="12" s="1"/>
  <c r="AK58" i="12"/>
  <c r="AW58" i="12" s="1"/>
  <c r="AK47" i="12"/>
  <c r="AW47" i="12" s="1"/>
  <c r="AK12" i="12"/>
  <c r="AW12" i="12" s="1"/>
  <c r="AL106" i="12"/>
  <c r="AX106" i="12" s="1"/>
  <c r="AL24" i="12"/>
  <c r="AX24" i="12" s="1"/>
  <c r="AL29" i="12"/>
  <c r="AX29" i="12" s="1"/>
  <c r="AK92" i="12"/>
  <c r="AW92" i="12" s="1"/>
  <c r="AK100" i="12"/>
  <c r="AW100" i="12" s="1"/>
  <c r="AL48" i="12"/>
  <c r="AX48" i="12" s="1"/>
  <c r="AK18" i="12"/>
  <c r="AW18" i="12" s="1"/>
  <c r="AL40" i="12"/>
  <c r="AX40" i="12" s="1"/>
  <c r="AL45" i="12"/>
  <c r="AX45" i="12" s="1"/>
  <c r="AK44" i="12"/>
  <c r="AW44" i="12" s="1"/>
  <c r="AK26" i="12"/>
  <c r="AW26" i="12" s="1"/>
  <c r="AL62" i="12"/>
  <c r="AX62" i="12" s="1"/>
  <c r="AK66" i="12"/>
  <c r="AW66" i="12" s="1"/>
  <c r="AK108" i="12"/>
  <c r="AW108" i="12" s="1"/>
  <c r="AK57" i="12"/>
  <c r="AW57" i="12" s="1"/>
  <c r="R42" i="6"/>
  <c r="AO42" i="6" s="1"/>
  <c r="AK82" i="12"/>
  <c r="AW82" i="12" s="1"/>
  <c r="AL35" i="12"/>
  <c r="AX35" i="12" s="1"/>
  <c r="AK34" i="12"/>
  <c r="AW34" i="12" s="1"/>
  <c r="AK49" i="12"/>
  <c r="AW49" i="12" s="1"/>
  <c r="AK74" i="12"/>
  <c r="AW74" i="12" s="1"/>
  <c r="AK105" i="12"/>
  <c r="AW105" i="12" s="1"/>
  <c r="AL110" i="12"/>
  <c r="AX110" i="12" s="1"/>
  <c r="AK39" i="12"/>
  <c r="AW39" i="12" s="1"/>
  <c r="AK103" i="12"/>
  <c r="AW103" i="12" s="1"/>
  <c r="AK52" i="12"/>
  <c r="AW52" i="12" s="1"/>
  <c r="AL51" i="12"/>
  <c r="AX51" i="12" s="1"/>
  <c r="AK23" i="12"/>
  <c r="AW23" i="12" s="1"/>
  <c r="AK55" i="12"/>
  <c r="AW55" i="12" s="1"/>
  <c r="AK73" i="12"/>
  <c r="AW73" i="12" s="1"/>
  <c r="AL43" i="12"/>
  <c r="AX43" i="12" s="1"/>
  <c r="AK25" i="12"/>
  <c r="AW25" i="12" s="1"/>
  <c r="R66" i="5"/>
  <c r="AL70" i="12"/>
  <c r="AX70" i="12" s="1"/>
  <c r="AL14" i="12"/>
  <c r="AX14" i="12" s="1"/>
  <c r="AK76" i="12"/>
  <c r="AW76" i="12" s="1"/>
  <c r="AK71" i="12"/>
  <c r="AW71" i="12" s="1"/>
  <c r="AK36" i="12"/>
  <c r="AW36" i="12" s="1"/>
  <c r="AL107" i="12"/>
  <c r="AX107" i="12" s="1"/>
  <c r="AL54" i="12"/>
  <c r="AX54" i="12" s="1"/>
  <c r="AL80" i="12"/>
  <c r="AX80" i="12" s="1"/>
  <c r="AK81" i="12"/>
  <c r="AW81" i="12" s="1"/>
  <c r="AK50" i="12"/>
  <c r="AW50" i="12" s="1"/>
  <c r="AK98" i="12"/>
  <c r="AW98" i="12" s="1"/>
  <c r="AK84" i="12"/>
  <c r="AW84" i="12" s="1"/>
  <c r="AL94" i="12"/>
  <c r="AX94" i="12" s="1"/>
  <c r="AK90" i="12"/>
  <c r="AW90" i="12" s="1"/>
  <c r="AL83" i="12"/>
  <c r="AX83" i="12" s="1"/>
  <c r="AL102" i="12"/>
  <c r="AX102" i="12" s="1"/>
  <c r="AK15" i="12"/>
  <c r="AW15" i="12" s="1"/>
  <c r="AL56" i="12"/>
  <c r="AX56" i="12" s="1"/>
  <c r="AK33" i="12"/>
  <c r="AW33" i="12" s="1"/>
  <c r="AK63" i="12"/>
  <c r="AW63" i="12" s="1"/>
  <c r="AK60" i="12"/>
  <c r="AW60" i="12" s="1"/>
  <c r="AK65" i="12"/>
  <c r="AW65" i="12" s="1"/>
  <c r="AK104" i="12"/>
  <c r="AW104" i="12" s="1"/>
  <c r="AK89" i="12"/>
  <c r="AW89" i="12" s="1"/>
  <c r="R68" i="6"/>
  <c r="AO68" i="6" s="1"/>
  <c r="AC92" i="6"/>
  <c r="AO92" i="6" s="1"/>
  <c r="AL46" i="12"/>
  <c r="AX46" i="12" s="1"/>
  <c r="AL38" i="12"/>
  <c r="AX38" i="12" s="1"/>
  <c r="AL99" i="12"/>
  <c r="AX99" i="12" s="1"/>
  <c r="AK42" i="12"/>
  <c r="AW42" i="12" s="1"/>
  <c r="AK17" i="12"/>
  <c r="AW17" i="12" s="1"/>
  <c r="AL19" i="12"/>
  <c r="AX19" i="12" s="1"/>
  <c r="AK20" i="12"/>
  <c r="AW20" i="12" s="1"/>
  <c r="AK68" i="12"/>
  <c r="AW68" i="12" s="1"/>
  <c r="AK97" i="12"/>
  <c r="AW97" i="12" s="1"/>
  <c r="AL30" i="12"/>
  <c r="AX30" i="12" s="1"/>
  <c r="AC46" i="5"/>
  <c r="AO46" i="5" s="1"/>
  <c r="AN76" i="5"/>
  <c r="R29" i="6"/>
  <c r="AO29" i="6" s="1"/>
  <c r="R31" i="5"/>
  <c r="AO31" i="5" s="1"/>
  <c r="AC84" i="6"/>
  <c r="AN77" i="6"/>
  <c r="R103" i="6"/>
  <c r="AN67" i="5"/>
  <c r="AN59" i="6"/>
  <c r="AC108" i="5"/>
  <c r="AO108" i="5" s="1"/>
  <c r="AC91" i="6"/>
  <c r="AO91" i="6" s="1"/>
  <c r="R79" i="5"/>
  <c r="AO79" i="5" s="1"/>
  <c r="R48" i="6"/>
  <c r="AO48" i="6" s="1"/>
  <c r="AC91" i="5"/>
  <c r="AO91" i="5" s="1"/>
  <c r="R53" i="6"/>
  <c r="AO53" i="6" s="1"/>
  <c r="AC108" i="6"/>
  <c r="AO108" i="6" s="1"/>
  <c r="R48" i="5"/>
  <c r="AO48" i="5" s="1"/>
  <c r="R51" i="6"/>
  <c r="AO51" i="6" s="1"/>
  <c r="R42" i="5"/>
  <c r="AO42" i="5" s="1"/>
  <c r="AC57" i="6"/>
  <c r="AO57" i="6" s="1"/>
  <c r="R20" i="5"/>
  <c r="AO20" i="5" s="1"/>
  <c r="AC60" i="5"/>
  <c r="AO60" i="5" s="1"/>
  <c r="R100" i="5"/>
  <c r="AO100" i="5" s="1"/>
  <c r="AC47" i="5"/>
  <c r="AO47" i="5" s="1"/>
  <c r="AC50" i="6"/>
  <c r="AO50" i="6" s="1"/>
  <c r="R27" i="6"/>
  <c r="AO27" i="6" s="1"/>
  <c r="AC35" i="5"/>
  <c r="AO35" i="5" s="1"/>
  <c r="R71" i="6"/>
  <c r="AO71" i="6" s="1"/>
  <c r="AN44" i="5"/>
  <c r="R59" i="5"/>
  <c r="AO59" i="5" s="1"/>
  <c r="AC46" i="6"/>
  <c r="AO46" i="6" s="1"/>
  <c r="R102" i="6"/>
  <c r="AO102" i="6" s="1"/>
  <c r="R32" i="5"/>
  <c r="AO32" i="5" s="1"/>
  <c r="AN38" i="6"/>
  <c r="AN105" i="5"/>
  <c r="AC75" i="5"/>
  <c r="AO75" i="5" s="1"/>
  <c r="R95" i="6"/>
  <c r="AO95" i="6" s="1"/>
  <c r="R28" i="6"/>
  <c r="AO28" i="6" s="1"/>
  <c r="R59" i="6"/>
  <c r="AO59" i="6" s="1"/>
  <c r="AC65" i="5"/>
  <c r="AO65" i="5" s="1"/>
  <c r="AC76" i="5"/>
  <c r="AO76" i="5" s="1"/>
  <c r="R81" i="6"/>
  <c r="AO81" i="6" s="1"/>
  <c r="AM26" i="6"/>
  <c r="AN52" i="6"/>
  <c r="AC72" i="5"/>
  <c r="AO72" i="5" s="1"/>
  <c r="R89" i="5"/>
  <c r="AO89" i="5" s="1"/>
  <c r="R97" i="5"/>
  <c r="AO97" i="5" s="1"/>
  <c r="AC92" i="5"/>
  <c r="AO92" i="5" s="1"/>
  <c r="AC68" i="5"/>
  <c r="AO68" i="5" s="1"/>
  <c r="R86" i="6"/>
  <c r="AO86" i="6" s="1"/>
  <c r="R105" i="5"/>
  <c r="AO105" i="5" s="1"/>
  <c r="AC35" i="6"/>
  <c r="AO35" i="6" s="1"/>
  <c r="AC77" i="5"/>
  <c r="AO77" i="5" s="1"/>
  <c r="AC73" i="5"/>
  <c r="AO73" i="5" s="1"/>
  <c r="R37" i="5"/>
  <c r="AO37" i="5" s="1"/>
  <c r="R80" i="5"/>
  <c r="AO80" i="5" s="1"/>
  <c r="AC36" i="5"/>
  <c r="AO36" i="5" s="1"/>
  <c r="AC78" i="6"/>
  <c r="AO78" i="6" s="1"/>
  <c r="R86" i="5"/>
  <c r="AO86" i="5" s="1"/>
  <c r="R101" i="5"/>
  <c r="AO101" i="5" s="1"/>
  <c r="AC28" i="5"/>
  <c r="AO28" i="5" s="1"/>
  <c r="R62" i="6"/>
  <c r="AO62" i="6" s="1"/>
  <c r="R75" i="6"/>
  <c r="AO75" i="6" s="1"/>
  <c r="S107" i="5"/>
  <c r="AD89" i="5"/>
  <c r="AD30" i="5"/>
  <c r="S92" i="6"/>
  <c r="S81" i="6"/>
  <c r="AD39" i="6"/>
  <c r="S57" i="5"/>
  <c r="AD68" i="5"/>
  <c r="S78" i="6"/>
  <c r="S84" i="6"/>
  <c r="AD90" i="6"/>
  <c r="S91" i="6"/>
  <c r="AD63" i="5"/>
  <c r="S35" i="6"/>
  <c r="S92" i="5"/>
  <c r="S40" i="5"/>
  <c r="S15" i="5"/>
  <c r="AD81" i="5"/>
  <c r="AD39" i="5"/>
  <c r="S36" i="6"/>
  <c r="AD70" i="6"/>
  <c r="S78" i="5"/>
  <c r="S84" i="5"/>
  <c r="S90" i="5"/>
  <c r="S91" i="5"/>
  <c r="AD99" i="6"/>
  <c r="AD65" i="6"/>
  <c r="S35" i="5"/>
  <c r="AD67" i="6"/>
  <c r="S16" i="6"/>
  <c r="AD64" i="6"/>
  <c r="S75" i="6"/>
  <c r="AD59" i="6"/>
  <c r="AD97" i="6"/>
  <c r="S36" i="5"/>
  <c r="S70" i="5"/>
  <c r="S94" i="6"/>
  <c r="AD86" i="6"/>
  <c r="AD105" i="6"/>
  <c r="AD46" i="6"/>
  <c r="S22" i="6"/>
  <c r="AD99" i="5"/>
  <c r="S65" i="5"/>
  <c r="S32" i="6"/>
  <c r="AD85" i="5"/>
  <c r="S67" i="5"/>
  <c r="S16" i="5"/>
  <c r="AD64" i="5"/>
  <c r="S75" i="5"/>
  <c r="AD59" i="5"/>
  <c r="AD97" i="5"/>
  <c r="AD77" i="6"/>
  <c r="AD106" i="5"/>
  <c r="S94" i="5"/>
  <c r="AD86" i="5"/>
  <c r="AD105" i="5"/>
  <c r="AD46" i="5"/>
  <c r="AD22" i="5"/>
  <c r="AD38" i="6"/>
  <c r="S24" i="6"/>
  <c r="AD60" i="6"/>
  <c r="S44" i="6"/>
  <c r="AD76" i="6"/>
  <c r="AD27" i="6"/>
  <c r="S52" i="6"/>
  <c r="AD62" i="6"/>
  <c r="AD100" i="6"/>
  <c r="S73" i="6"/>
  <c r="AD103" i="6"/>
  <c r="AD42" i="6"/>
  <c r="S38" i="5"/>
  <c r="AD93" i="6"/>
  <c r="S44" i="5"/>
  <c r="AC84" i="5"/>
  <c r="S103" i="5"/>
  <c r="S29" i="6"/>
  <c r="S26" i="5"/>
  <c r="AB18" i="6"/>
  <c r="Q18" i="6"/>
  <c r="S20" i="6"/>
  <c r="S54" i="6"/>
  <c r="S108" i="6"/>
  <c r="AD24" i="5"/>
  <c r="S60" i="5"/>
  <c r="S76" i="5"/>
  <c r="AD27" i="5"/>
  <c r="AD52" i="5"/>
  <c r="S62" i="5"/>
  <c r="S100" i="5"/>
  <c r="AD73" i="5"/>
  <c r="S20" i="5"/>
  <c r="AD54" i="5"/>
  <c r="AD42" i="5"/>
  <c r="S108" i="5"/>
  <c r="S80" i="5"/>
  <c r="AD56" i="6"/>
  <c r="S93" i="5"/>
  <c r="AD82" i="5"/>
  <c r="AD51" i="6"/>
  <c r="AD83" i="6"/>
  <c r="AD12" i="6"/>
  <c r="S28" i="6"/>
  <c r="S53" i="6"/>
  <c r="S45" i="6"/>
  <c r="AD107" i="6"/>
  <c r="S89" i="6"/>
  <c r="S56" i="5"/>
  <c r="S30" i="6"/>
  <c r="AD87" i="5"/>
  <c r="AD102" i="5"/>
  <c r="AD31" i="5"/>
  <c r="S51" i="5"/>
  <c r="S83" i="5"/>
  <c r="S12" i="5"/>
  <c r="AD28" i="5"/>
  <c r="S57" i="6"/>
  <c r="AD68" i="6"/>
  <c r="R38" i="6"/>
  <c r="AO38" i="6" s="1"/>
  <c r="AC12" i="6"/>
  <c r="AO12" i="6" s="1"/>
  <c r="R30" i="6"/>
  <c r="AC63" i="6"/>
  <c r="AO63" i="6" s="1"/>
  <c r="AC70" i="6"/>
  <c r="AO70" i="6" s="1"/>
  <c r="R73" i="6"/>
  <c r="AO73" i="6" s="1"/>
  <c r="AC54" i="6"/>
  <c r="AO54" i="6" s="1"/>
  <c r="AC76" i="6"/>
  <c r="AO76" i="6" s="1"/>
  <c r="AC97" i="6"/>
  <c r="AO97" i="6" s="1"/>
  <c r="AC87" i="6"/>
  <c r="AO87" i="6" s="1"/>
  <c r="AC22" i="6"/>
  <c r="AO22" i="6" s="1"/>
  <c r="AC67" i="6"/>
  <c r="AO67" i="6" s="1"/>
  <c r="R79" i="6"/>
  <c r="AO79" i="6" s="1"/>
  <c r="R89" i="6"/>
  <c r="AO89" i="6" s="1"/>
  <c r="AC44" i="6"/>
  <c r="AO44" i="6" s="1"/>
  <c r="AN41" i="6"/>
  <c r="AC100" i="6"/>
  <c r="AO100" i="6" s="1"/>
  <c r="AC94" i="6"/>
  <c r="AO94" i="6" s="1"/>
  <c r="AC99" i="6"/>
  <c r="AO99" i="6" s="1"/>
  <c r="R52" i="6"/>
  <c r="AO52" i="6" s="1"/>
  <c r="R107" i="6"/>
  <c r="AO107" i="6" s="1"/>
  <c r="AC83" i="6"/>
  <c r="AO83" i="6" s="1"/>
  <c r="R60" i="6"/>
  <c r="AO60" i="6" s="1"/>
  <c r="AC56" i="6"/>
  <c r="AO56" i="6" s="1"/>
  <c r="AC20" i="6"/>
  <c r="AO20" i="6" s="1"/>
  <c r="AC65" i="6"/>
  <c r="AO65" i="6" s="1"/>
  <c r="R36" i="6"/>
  <c r="AO36" i="6" s="1"/>
  <c r="AM14" i="6"/>
  <c r="AC63" i="5"/>
  <c r="AO63" i="5" s="1"/>
  <c r="R81" i="5"/>
  <c r="AO81" i="5" s="1"/>
  <c r="AC70" i="5"/>
  <c r="AO70" i="5" s="1"/>
  <c r="R52" i="5"/>
  <c r="AO52" i="5" s="1"/>
  <c r="R15" i="5"/>
  <c r="AO15" i="5" s="1"/>
  <c r="AC12" i="5"/>
  <c r="AO12" i="5" s="1"/>
  <c r="AC30" i="5"/>
  <c r="AO30" i="5" s="1"/>
  <c r="AC38" i="5"/>
  <c r="AO38" i="5" s="1"/>
  <c r="R62" i="5"/>
  <c r="AO62" i="5" s="1"/>
  <c r="R99" i="5"/>
  <c r="AO99" i="5" s="1"/>
  <c r="R57" i="5"/>
  <c r="AO57" i="5" s="1"/>
  <c r="AC67" i="5"/>
  <c r="AO67" i="5" s="1"/>
  <c r="R78" i="5"/>
  <c r="AO78" i="5" s="1"/>
  <c r="AN88" i="5"/>
  <c r="R94" i="5"/>
  <c r="AO94" i="5" s="1"/>
  <c r="AC50" i="5"/>
  <c r="AO50" i="5" s="1"/>
  <c r="AN11" i="5"/>
  <c r="AM18" i="5"/>
  <c r="AN43" i="5"/>
  <c r="AN58" i="6"/>
  <c r="AM13" i="6"/>
  <c r="AM13" i="5"/>
  <c r="AN19" i="5"/>
  <c r="AM10" i="6"/>
  <c r="AN41" i="5"/>
  <c r="AM14" i="5"/>
  <c r="AN11" i="6"/>
  <c r="AN33" i="5"/>
  <c r="AM17" i="6"/>
  <c r="AN49" i="5"/>
  <c r="AN19" i="6"/>
  <c r="AN66" i="5"/>
  <c r="AM10" i="5"/>
  <c r="AM21" i="6"/>
  <c r="AN25" i="5"/>
  <c r="AM21" i="5"/>
  <c r="R49" i="5"/>
  <c r="AC49" i="5"/>
  <c r="R25" i="5"/>
  <c r="AC25" i="5"/>
  <c r="R104" i="5"/>
  <c r="AC104" i="5"/>
  <c r="AC74" i="5"/>
  <c r="R74" i="5"/>
  <c r="Q14" i="6"/>
  <c r="AB14" i="6"/>
  <c r="AN98" i="5"/>
  <c r="AN104" i="5"/>
  <c r="AM17" i="5"/>
  <c r="AC49" i="6"/>
  <c r="R49" i="6"/>
  <c r="Q13" i="5"/>
  <c r="AB13" i="5"/>
  <c r="AC43" i="6"/>
  <c r="R43" i="6"/>
  <c r="Q10" i="5"/>
  <c r="AB10" i="5"/>
  <c r="R41" i="5"/>
  <c r="AC41" i="5"/>
  <c r="Q13" i="6"/>
  <c r="AB13" i="6"/>
  <c r="AB21" i="5"/>
  <c r="Q21" i="5"/>
  <c r="AC33" i="5"/>
  <c r="R33" i="5"/>
  <c r="Q17" i="6"/>
  <c r="AB17" i="6"/>
  <c r="R25" i="6"/>
  <c r="AC25" i="6"/>
  <c r="R41" i="6"/>
  <c r="AC41" i="6"/>
  <c r="AN25" i="6"/>
  <c r="R104" i="6"/>
  <c r="AC104" i="6"/>
  <c r="AN33" i="6"/>
  <c r="R19" i="5"/>
  <c r="AC19" i="5"/>
  <c r="AC43" i="5"/>
  <c r="R43" i="5"/>
  <c r="R11" i="6"/>
  <c r="AC11" i="6"/>
  <c r="AB17" i="5"/>
  <c r="Q17" i="5"/>
  <c r="R33" i="6"/>
  <c r="AC33" i="6"/>
  <c r="Q14" i="5"/>
  <c r="AB14" i="5"/>
  <c r="Q18" i="5"/>
  <c r="AB18" i="5"/>
  <c r="Q10" i="6"/>
  <c r="AB10" i="6"/>
  <c r="AN66" i="6"/>
  <c r="AN104" i="6"/>
  <c r="AN96" i="6"/>
  <c r="AN98" i="6"/>
  <c r="R11" i="5"/>
  <c r="AC11" i="5"/>
  <c r="Q21" i="6"/>
  <c r="AB21" i="6"/>
  <c r="AC19" i="6"/>
  <c r="R19" i="6"/>
  <c r="AX11" i="12" l="1"/>
  <c r="AO30" i="6"/>
  <c r="I90" i="14"/>
  <c r="J94" i="5" s="1"/>
  <c r="I90" i="13"/>
  <c r="J94" i="6" s="1"/>
  <c r="AC66" i="5"/>
  <c r="AO66" i="5" s="1"/>
  <c r="AL93" i="12"/>
  <c r="AX93" i="12" s="1"/>
  <c r="J87" i="13" s="1"/>
  <c r="K91" i="6" s="1"/>
  <c r="AL59" i="12"/>
  <c r="AX59" i="12" s="1"/>
  <c r="J53" i="13" s="1"/>
  <c r="K57" i="6" s="1"/>
  <c r="AL61" i="12"/>
  <c r="AX61" i="12" s="1"/>
  <c r="R88" i="5"/>
  <c r="AO88" i="5" s="1"/>
  <c r="AL53" i="12"/>
  <c r="AX53" i="12" s="1"/>
  <c r="J47" i="13" s="1"/>
  <c r="K51" i="6" s="1"/>
  <c r="I59" i="13"/>
  <c r="J63" i="6" s="1"/>
  <c r="I59" i="14"/>
  <c r="J63" i="5" s="1"/>
  <c r="I70" i="13"/>
  <c r="J74" i="6" s="1"/>
  <c r="I70" i="14"/>
  <c r="J74" i="5" s="1"/>
  <c r="J23" i="13"/>
  <c r="K27" i="6" s="1"/>
  <c r="J23" i="14"/>
  <c r="K27" i="5" s="1"/>
  <c r="I11" i="14"/>
  <c r="J15" i="5" s="1"/>
  <c r="I11" i="13"/>
  <c r="J15" i="6" s="1"/>
  <c r="J48" i="13"/>
  <c r="K52" i="6" s="1"/>
  <c r="J48" i="14"/>
  <c r="K52" i="5" s="1"/>
  <c r="J29" i="13"/>
  <c r="K33" i="6" s="1"/>
  <c r="J29" i="14"/>
  <c r="K33" i="5" s="1"/>
  <c r="I44" i="13"/>
  <c r="J48" i="6" s="1"/>
  <c r="I44" i="14"/>
  <c r="J48" i="5" s="1"/>
  <c r="J37" i="13"/>
  <c r="K41" i="6" s="1"/>
  <c r="J37" i="14"/>
  <c r="K41" i="5" s="1"/>
  <c r="I35" i="13"/>
  <c r="J39" i="6" s="1"/>
  <c r="I35" i="14"/>
  <c r="J39" i="5" s="1"/>
  <c r="J24" i="13"/>
  <c r="K28" i="6" s="1"/>
  <c r="J24" i="14"/>
  <c r="K28" i="5" s="1"/>
  <c r="J74" i="13"/>
  <c r="K78" i="6" s="1"/>
  <c r="J74" i="14"/>
  <c r="K78" i="5" s="1"/>
  <c r="I52" i="14"/>
  <c r="J56" i="5" s="1"/>
  <c r="I52" i="13"/>
  <c r="J56" i="6" s="1"/>
  <c r="I21" i="13"/>
  <c r="J25" i="6" s="1"/>
  <c r="I21" i="14"/>
  <c r="J25" i="5" s="1"/>
  <c r="J96" i="13"/>
  <c r="K100" i="6" s="1"/>
  <c r="J96" i="14"/>
  <c r="K100" i="5" s="1"/>
  <c r="I19" i="13"/>
  <c r="J23" i="6" s="1"/>
  <c r="I19" i="14"/>
  <c r="J23" i="5" s="1"/>
  <c r="I51" i="13"/>
  <c r="J55" i="6" s="1"/>
  <c r="I51" i="14"/>
  <c r="J55" i="5" s="1"/>
  <c r="I83" i="13"/>
  <c r="J87" i="6" s="1"/>
  <c r="I83" i="14"/>
  <c r="J87" i="5" s="1"/>
  <c r="J101" i="13"/>
  <c r="K105" i="6" s="1"/>
  <c r="J101" i="14"/>
  <c r="K105" i="5" s="1"/>
  <c r="I12" i="13"/>
  <c r="J16" i="6" s="1"/>
  <c r="I12" i="14"/>
  <c r="J16" i="5" s="1"/>
  <c r="J66" i="14"/>
  <c r="K70" i="5" s="1"/>
  <c r="J66" i="13"/>
  <c r="K70" i="6" s="1"/>
  <c r="I62" i="13"/>
  <c r="J66" i="6" s="1"/>
  <c r="I62" i="14"/>
  <c r="J66" i="5" s="1"/>
  <c r="J88" i="13"/>
  <c r="K92" i="6" s="1"/>
  <c r="J88" i="14"/>
  <c r="K92" i="5" s="1"/>
  <c r="I95" i="13"/>
  <c r="J99" i="6" s="1"/>
  <c r="I95" i="14"/>
  <c r="J99" i="5" s="1"/>
  <c r="I17" i="13"/>
  <c r="J21" i="6" s="1"/>
  <c r="I17" i="14"/>
  <c r="J21" i="5" s="1"/>
  <c r="J34" i="13"/>
  <c r="K38" i="6" s="1"/>
  <c r="J34" i="14"/>
  <c r="K38" i="5" s="1"/>
  <c r="J8" i="13"/>
  <c r="K12" i="6" s="1"/>
  <c r="J8" i="14"/>
  <c r="K12" i="5" s="1"/>
  <c r="I71" i="13"/>
  <c r="J75" i="6" s="1"/>
  <c r="I71" i="14"/>
  <c r="J75" i="5" s="1"/>
  <c r="I15" i="13"/>
  <c r="J19" i="6" s="1"/>
  <c r="I15" i="14"/>
  <c r="J19" i="5" s="1"/>
  <c r="I91" i="14"/>
  <c r="J95" i="5" s="1"/>
  <c r="I91" i="13"/>
  <c r="J95" i="6" s="1"/>
  <c r="I54" i="13"/>
  <c r="J58" i="6" s="1"/>
  <c r="I54" i="14"/>
  <c r="J58" i="5" s="1"/>
  <c r="J45" i="13"/>
  <c r="K49" i="6" s="1"/>
  <c r="J45" i="14"/>
  <c r="K49" i="5" s="1"/>
  <c r="I20" i="14"/>
  <c r="J24" i="5" s="1"/>
  <c r="I20" i="13"/>
  <c r="J24" i="6" s="1"/>
  <c r="I25" i="13"/>
  <c r="J29" i="6" s="1"/>
  <c r="I25" i="14"/>
  <c r="J29" i="5" s="1"/>
  <c r="I27" i="14"/>
  <c r="J31" i="5" s="1"/>
  <c r="I27" i="13"/>
  <c r="J31" i="6" s="1"/>
  <c r="I97" i="13"/>
  <c r="J101" i="6" s="1"/>
  <c r="I97" i="14"/>
  <c r="J101" i="5" s="1"/>
  <c r="I94" i="13"/>
  <c r="J98" i="6" s="1"/>
  <c r="I94" i="14"/>
  <c r="J98" i="5" s="1"/>
  <c r="I81" i="13"/>
  <c r="J85" i="6" s="1"/>
  <c r="I81" i="14"/>
  <c r="J85" i="5" s="1"/>
  <c r="I14" i="13"/>
  <c r="J18" i="6" s="1"/>
  <c r="I14" i="14"/>
  <c r="J18" i="5" s="1"/>
  <c r="J40" i="13"/>
  <c r="K44" i="6" s="1"/>
  <c r="J40" i="14"/>
  <c r="K44" i="5" s="1"/>
  <c r="AL21" i="12"/>
  <c r="AX21" i="12" s="1"/>
  <c r="J50" i="13"/>
  <c r="K54" i="6" s="1"/>
  <c r="J50" i="14"/>
  <c r="K54" i="5" s="1"/>
  <c r="I65" i="13"/>
  <c r="J69" i="6" s="1"/>
  <c r="I65" i="14"/>
  <c r="J69" i="5" s="1"/>
  <c r="I49" i="13"/>
  <c r="J53" i="6" s="1"/>
  <c r="I49" i="14"/>
  <c r="J53" i="5" s="1"/>
  <c r="J56" i="13"/>
  <c r="K60" i="6" s="1"/>
  <c r="J56" i="14"/>
  <c r="K60" i="5" s="1"/>
  <c r="J39" i="13"/>
  <c r="K43" i="6" s="1"/>
  <c r="J39" i="14"/>
  <c r="K43" i="5" s="1"/>
  <c r="I86" i="13"/>
  <c r="J90" i="6" s="1"/>
  <c r="I86" i="14"/>
  <c r="J90" i="5" s="1"/>
  <c r="I6" i="13"/>
  <c r="J10" i="6" s="1"/>
  <c r="I6" i="14"/>
  <c r="J10" i="5" s="1"/>
  <c r="J10" i="13"/>
  <c r="K14" i="6" s="1"/>
  <c r="J10" i="14"/>
  <c r="K14" i="5" s="1"/>
  <c r="I87" i="13"/>
  <c r="J91" i="6" s="1"/>
  <c r="I87" i="14"/>
  <c r="J91" i="5" s="1"/>
  <c r="I9" i="13"/>
  <c r="J13" i="6" s="1"/>
  <c r="I9" i="14"/>
  <c r="J13" i="5" s="1"/>
  <c r="J104" i="13"/>
  <c r="K108" i="6" s="1"/>
  <c r="J104" i="14"/>
  <c r="K108" i="5" s="1"/>
  <c r="J90" i="14"/>
  <c r="K94" i="5" s="1"/>
  <c r="J90" i="13"/>
  <c r="K94" i="6" s="1"/>
  <c r="I7" i="13"/>
  <c r="J11" i="6" s="1"/>
  <c r="I7" i="14"/>
  <c r="J11" i="5" s="1"/>
  <c r="I92" i="14"/>
  <c r="J96" i="5" s="1"/>
  <c r="I92" i="13"/>
  <c r="J96" i="6" s="1"/>
  <c r="J16" i="13"/>
  <c r="K20" i="6" s="1"/>
  <c r="J16" i="14"/>
  <c r="K20" i="5" s="1"/>
  <c r="I69" i="13"/>
  <c r="J73" i="6" s="1"/>
  <c r="I69" i="14"/>
  <c r="J73" i="5" s="1"/>
  <c r="J77" i="13"/>
  <c r="K81" i="6" s="1"/>
  <c r="J77" i="14"/>
  <c r="K81" i="5" s="1"/>
  <c r="I99" i="13"/>
  <c r="J103" i="6" s="1"/>
  <c r="I99" i="14"/>
  <c r="J103" i="5" s="1"/>
  <c r="I102" i="13"/>
  <c r="J106" i="6" s="1"/>
  <c r="I102" i="14"/>
  <c r="J106" i="5" s="1"/>
  <c r="J18" i="14"/>
  <c r="K22" i="5" s="1"/>
  <c r="J18" i="13"/>
  <c r="K22" i="6" s="1"/>
  <c r="I26" i="13"/>
  <c r="J30" i="6" s="1"/>
  <c r="I26" i="14"/>
  <c r="J30" i="5" s="1"/>
  <c r="I79" i="13"/>
  <c r="J83" i="6" s="1"/>
  <c r="I79" i="14"/>
  <c r="J83" i="5" s="1"/>
  <c r="I63" i="13"/>
  <c r="J67" i="6" s="1"/>
  <c r="I63" i="14"/>
  <c r="J67" i="5" s="1"/>
  <c r="I82" i="13"/>
  <c r="J86" i="6" s="1"/>
  <c r="I82" i="14"/>
  <c r="J86" i="5" s="1"/>
  <c r="I36" i="13"/>
  <c r="J40" i="6" s="1"/>
  <c r="I36" i="14"/>
  <c r="J40" i="5" s="1"/>
  <c r="J64" i="13"/>
  <c r="K68" i="6" s="1"/>
  <c r="J64" i="14"/>
  <c r="K68" i="5" s="1"/>
  <c r="I46" i="13"/>
  <c r="J50" i="6" s="1"/>
  <c r="I46" i="14"/>
  <c r="J50" i="5" s="1"/>
  <c r="I68" i="13"/>
  <c r="J72" i="6" s="1"/>
  <c r="I68" i="14"/>
  <c r="J72" i="5" s="1"/>
  <c r="I76" i="14"/>
  <c r="J80" i="5" s="1"/>
  <c r="I76" i="13"/>
  <c r="J80" i="6" s="1"/>
  <c r="J42" i="13"/>
  <c r="K46" i="6" s="1"/>
  <c r="J42" i="14"/>
  <c r="K46" i="5" s="1"/>
  <c r="I73" i="13"/>
  <c r="J77" i="6" s="1"/>
  <c r="I73" i="14"/>
  <c r="J77" i="5" s="1"/>
  <c r="J80" i="13"/>
  <c r="K84" i="6" s="1"/>
  <c r="J80" i="14"/>
  <c r="K84" i="5" s="1"/>
  <c r="J5" i="13"/>
  <c r="K9" i="6" s="1"/>
  <c r="J5" i="14"/>
  <c r="K9" i="5" s="1"/>
  <c r="I55" i="13"/>
  <c r="J59" i="6" s="1"/>
  <c r="I55" i="14"/>
  <c r="J59" i="5" s="1"/>
  <c r="I53" i="13"/>
  <c r="J57" i="6" s="1"/>
  <c r="I53" i="14"/>
  <c r="J57" i="5" s="1"/>
  <c r="I66" i="13"/>
  <c r="J70" i="6" s="1"/>
  <c r="I66" i="14"/>
  <c r="J70" i="5" s="1"/>
  <c r="I47" i="13"/>
  <c r="J51" i="6" s="1"/>
  <c r="I47" i="14"/>
  <c r="J51" i="5" s="1"/>
  <c r="I31" i="13"/>
  <c r="J35" i="6" s="1"/>
  <c r="I31" i="14"/>
  <c r="J35" i="5" s="1"/>
  <c r="J93" i="13"/>
  <c r="K97" i="6" s="1"/>
  <c r="J93" i="14"/>
  <c r="K97" i="5" s="1"/>
  <c r="I98" i="14"/>
  <c r="J102" i="5" s="1"/>
  <c r="I98" i="13"/>
  <c r="J102" i="6" s="1"/>
  <c r="I57" i="13"/>
  <c r="J61" i="6" s="1"/>
  <c r="I57" i="14"/>
  <c r="J61" i="5" s="1"/>
  <c r="I84" i="13"/>
  <c r="J88" i="6" s="1"/>
  <c r="I84" i="14"/>
  <c r="J88" i="5" s="1"/>
  <c r="I30" i="13"/>
  <c r="J34" i="6" s="1"/>
  <c r="I30" i="14"/>
  <c r="J34" i="5" s="1"/>
  <c r="I67" i="14"/>
  <c r="J71" i="5" s="1"/>
  <c r="I67" i="13"/>
  <c r="J71" i="6" s="1"/>
  <c r="AL37" i="12"/>
  <c r="AX37" i="12" s="1"/>
  <c r="I38" i="13"/>
  <c r="J42" i="6" s="1"/>
  <c r="I38" i="14"/>
  <c r="J42" i="5" s="1"/>
  <c r="J100" i="13"/>
  <c r="K104" i="6" s="1"/>
  <c r="J100" i="14"/>
  <c r="K104" i="5" s="1"/>
  <c r="I89" i="13"/>
  <c r="J93" i="6" s="1"/>
  <c r="I89" i="14"/>
  <c r="J93" i="5" s="1"/>
  <c r="J85" i="13"/>
  <c r="K89" i="6" s="1"/>
  <c r="J85" i="14"/>
  <c r="K89" i="5" s="1"/>
  <c r="I61" i="13"/>
  <c r="J65" i="6" s="1"/>
  <c r="I61" i="14"/>
  <c r="J65" i="5" s="1"/>
  <c r="J32" i="13"/>
  <c r="K36" i="6" s="1"/>
  <c r="J32" i="14"/>
  <c r="K36" i="5" s="1"/>
  <c r="I43" i="14"/>
  <c r="J47" i="5" s="1"/>
  <c r="I43" i="13"/>
  <c r="J47" i="6" s="1"/>
  <c r="I60" i="13"/>
  <c r="J64" i="6" s="1"/>
  <c r="I60" i="14"/>
  <c r="J64" i="5" s="1"/>
  <c r="J72" i="13"/>
  <c r="K76" i="6" s="1"/>
  <c r="J72" i="14"/>
  <c r="K76" i="5" s="1"/>
  <c r="J13" i="13"/>
  <c r="K17" i="6" s="1"/>
  <c r="J13" i="14"/>
  <c r="K17" i="5" s="1"/>
  <c r="I78" i="13"/>
  <c r="J82" i="6" s="1"/>
  <c r="I78" i="14"/>
  <c r="J82" i="5" s="1"/>
  <c r="I75" i="13"/>
  <c r="J79" i="6" s="1"/>
  <c r="I75" i="14"/>
  <c r="J79" i="5" s="1"/>
  <c r="I33" i="13"/>
  <c r="J37" i="6" s="1"/>
  <c r="I33" i="14"/>
  <c r="J37" i="5" s="1"/>
  <c r="I28" i="13"/>
  <c r="J32" i="6" s="1"/>
  <c r="I28" i="14"/>
  <c r="J32" i="5" s="1"/>
  <c r="AL88" i="12"/>
  <c r="AX88" i="12" s="1"/>
  <c r="I41" i="13"/>
  <c r="J45" i="6" s="1"/>
  <c r="I41" i="14"/>
  <c r="J45" i="5" s="1"/>
  <c r="J103" i="13"/>
  <c r="K107" i="6" s="1"/>
  <c r="J103" i="14"/>
  <c r="K107" i="5" s="1"/>
  <c r="I22" i="13"/>
  <c r="J26" i="6" s="1"/>
  <c r="I22" i="14"/>
  <c r="J26" i="5" s="1"/>
  <c r="I58" i="13"/>
  <c r="J62" i="6" s="1"/>
  <c r="I58" i="14"/>
  <c r="J62" i="5" s="1"/>
  <c r="R34" i="6"/>
  <c r="AO34" i="6" s="1"/>
  <c r="AL13" i="12"/>
  <c r="AX13" i="12" s="1"/>
  <c r="AL69" i="12"/>
  <c r="AX69" i="12" s="1"/>
  <c r="AL85" i="12"/>
  <c r="AX85" i="12" s="1"/>
  <c r="AL75" i="12"/>
  <c r="AX75" i="12" s="1"/>
  <c r="AL32" i="12"/>
  <c r="AX32" i="12" s="1"/>
  <c r="AL27" i="12"/>
  <c r="AX27" i="12" s="1"/>
  <c r="AL77" i="12"/>
  <c r="AX77" i="12" s="1"/>
  <c r="AC64" i="6"/>
  <c r="AO64" i="6" s="1"/>
  <c r="AL64" i="12"/>
  <c r="AX64" i="12" s="1"/>
  <c r="AC32" i="6"/>
  <c r="AO32" i="6" s="1"/>
  <c r="R74" i="6"/>
  <c r="AO74" i="6" s="1"/>
  <c r="R37" i="6"/>
  <c r="AO37" i="6" s="1"/>
  <c r="R16" i="6"/>
  <c r="AD45" i="5"/>
  <c r="R69" i="5"/>
  <c r="AO69" i="5" s="1"/>
  <c r="AC96" i="5"/>
  <c r="AO96" i="5" s="1"/>
  <c r="AC34" i="5"/>
  <c r="AO34" i="5" s="1"/>
  <c r="AC26" i="6"/>
  <c r="AO26" i="6" s="1"/>
  <c r="R88" i="6"/>
  <c r="AO88" i="6" s="1"/>
  <c r="R101" i="6"/>
  <c r="AO101" i="6" s="1"/>
  <c r="AC69" i="6"/>
  <c r="AO69" i="6" s="1"/>
  <c r="AL101" i="12"/>
  <c r="AX101" i="12" s="1"/>
  <c r="R56" i="5"/>
  <c r="AO56" i="5" s="1"/>
  <c r="AL67" i="12"/>
  <c r="AX67" i="12" s="1"/>
  <c r="AC31" i="6"/>
  <c r="AO31" i="6" s="1"/>
  <c r="S98" i="6"/>
  <c r="R40" i="6"/>
  <c r="AO40" i="6" s="1"/>
  <c r="R26" i="5"/>
  <c r="AO26" i="5" s="1"/>
  <c r="AC82" i="5"/>
  <c r="AO82" i="5" s="1"/>
  <c r="S58" i="5"/>
  <c r="S82" i="6"/>
  <c r="R80" i="6"/>
  <c r="AO80" i="6" s="1"/>
  <c r="R93" i="6"/>
  <c r="AO93" i="6" s="1"/>
  <c r="R24" i="6"/>
  <c r="S50" i="5"/>
  <c r="R39" i="5"/>
  <c r="AO39" i="5" s="1"/>
  <c r="AC58" i="6"/>
  <c r="AO58" i="6" s="1"/>
  <c r="R16" i="5"/>
  <c r="AO16" i="5" s="1"/>
  <c r="S96" i="6"/>
  <c r="AD98" i="5"/>
  <c r="R61" i="6"/>
  <c r="AO61" i="6" s="1"/>
  <c r="AC55" i="5"/>
  <c r="AO55" i="5" s="1"/>
  <c r="S53" i="5"/>
  <c r="AC102" i="5"/>
  <c r="AO102" i="5" s="1"/>
  <c r="R40" i="5"/>
  <c r="AO40" i="5" s="1"/>
  <c r="R55" i="6"/>
  <c r="AO55" i="6" s="1"/>
  <c r="S61" i="6"/>
  <c r="AO23" i="5"/>
  <c r="R77" i="6"/>
  <c r="AO77" i="6" s="1"/>
  <c r="AD79" i="5"/>
  <c r="AC96" i="6"/>
  <c r="AO96" i="6" s="1"/>
  <c r="AC87" i="5"/>
  <c r="AO87" i="5" s="1"/>
  <c r="AD101" i="5"/>
  <c r="S48" i="5"/>
  <c r="S74" i="5"/>
  <c r="AD69" i="5"/>
  <c r="R66" i="6"/>
  <c r="AO66" i="6" s="1"/>
  <c r="AC23" i="6"/>
  <c r="AO23" i="6" s="1"/>
  <c r="AC58" i="5"/>
  <c r="AO58" i="5" s="1"/>
  <c r="AD63" i="6"/>
  <c r="R64" i="5"/>
  <c r="AO64" i="5" s="1"/>
  <c r="S31" i="6"/>
  <c r="R72" i="6"/>
  <c r="AO72" i="6" s="1"/>
  <c r="AD35" i="5"/>
  <c r="AP35" i="5" s="1"/>
  <c r="S66" i="5"/>
  <c r="AC90" i="6"/>
  <c r="AO90" i="6" s="1"/>
  <c r="AD77" i="5"/>
  <c r="AD95" i="6"/>
  <c r="AD69" i="6"/>
  <c r="AD101" i="6"/>
  <c r="AD37" i="6"/>
  <c r="S23" i="5"/>
  <c r="AC82" i="6"/>
  <c r="AO82" i="6" s="1"/>
  <c r="AC39" i="6"/>
  <c r="AO39" i="6" s="1"/>
  <c r="T63" i="6"/>
  <c r="AE31" i="5"/>
  <c r="AE79" i="5"/>
  <c r="AD34" i="6"/>
  <c r="S23" i="6"/>
  <c r="R85" i="5"/>
  <c r="AO85" i="5" s="1"/>
  <c r="S66" i="6"/>
  <c r="S79" i="6"/>
  <c r="AD55" i="6"/>
  <c r="S40" i="6"/>
  <c r="R98" i="6"/>
  <c r="AO98" i="6" s="1"/>
  <c r="R45" i="5"/>
  <c r="AO45" i="5" s="1"/>
  <c r="AE79" i="6"/>
  <c r="R106" i="6"/>
  <c r="AO106" i="6" s="1"/>
  <c r="R90" i="5"/>
  <c r="AO90" i="5" s="1"/>
  <c r="AD91" i="6"/>
  <c r="AP91" i="6" s="1"/>
  <c r="S106" i="6"/>
  <c r="AD26" i="6"/>
  <c r="S103" i="6"/>
  <c r="AP103" i="6" s="1"/>
  <c r="S50" i="6"/>
  <c r="AP50" i="6" s="1"/>
  <c r="AE47" i="5"/>
  <c r="AD47" i="5"/>
  <c r="R45" i="6"/>
  <c r="AO45" i="6" s="1"/>
  <c r="AD72" i="5"/>
  <c r="S37" i="5"/>
  <c r="T102" i="5"/>
  <c r="AC98" i="5"/>
  <c r="AO98" i="5" s="1"/>
  <c r="AE50" i="6"/>
  <c r="AD96" i="5"/>
  <c r="AE26" i="5"/>
  <c r="S85" i="6"/>
  <c r="AE61" i="6"/>
  <c r="AC71" i="5"/>
  <c r="AO71" i="5" s="1"/>
  <c r="S29" i="5"/>
  <c r="AD47" i="6"/>
  <c r="AD87" i="6"/>
  <c r="AD15" i="6"/>
  <c r="R85" i="6"/>
  <c r="AO85" i="6" s="1"/>
  <c r="AE39" i="6"/>
  <c r="R84" i="6"/>
  <c r="AO84" i="6" s="1"/>
  <c r="AD71" i="5"/>
  <c r="S90" i="6"/>
  <c r="AP90" i="6" s="1"/>
  <c r="R24" i="5"/>
  <c r="AC24" i="5"/>
  <c r="R53" i="5"/>
  <c r="AO53" i="5" s="1"/>
  <c r="AD62" i="5"/>
  <c r="AP62" i="5" s="1"/>
  <c r="R93" i="5"/>
  <c r="AC93" i="5"/>
  <c r="AC47" i="6"/>
  <c r="R47" i="6"/>
  <c r="AM54" i="12"/>
  <c r="AY54" i="12" s="1"/>
  <c r="AL71" i="12"/>
  <c r="AX71" i="12" s="1"/>
  <c r="AL73" i="12"/>
  <c r="AX73" i="12" s="1"/>
  <c r="AL74" i="12"/>
  <c r="AX74" i="12" s="1"/>
  <c r="AL82" i="12"/>
  <c r="AX82" i="12" s="1"/>
  <c r="AM22" i="12"/>
  <c r="AY22" i="12" s="1"/>
  <c r="AM78" i="12"/>
  <c r="AY78" i="12" s="1"/>
  <c r="AM11" i="12"/>
  <c r="AM19" i="12"/>
  <c r="AY19" i="12" s="1"/>
  <c r="AL89" i="12"/>
  <c r="AX89" i="12" s="1"/>
  <c r="AL90" i="12"/>
  <c r="AX90" i="12" s="1"/>
  <c r="AL57" i="12"/>
  <c r="AX57" i="12" s="1"/>
  <c r="AL44" i="12"/>
  <c r="AX44" i="12" s="1"/>
  <c r="AL18" i="12"/>
  <c r="AX18" i="12" s="1"/>
  <c r="AM24" i="12"/>
  <c r="AY24" i="12" s="1"/>
  <c r="AL58" i="12"/>
  <c r="AX58" i="12" s="1"/>
  <c r="AL87" i="12"/>
  <c r="AX87" i="12" s="1"/>
  <c r="AL97" i="12"/>
  <c r="AX97" i="12" s="1"/>
  <c r="AL17" i="12"/>
  <c r="AX17" i="12" s="1"/>
  <c r="AM46" i="12"/>
  <c r="AY46" i="12" s="1"/>
  <c r="AL104" i="12"/>
  <c r="AX104" i="12" s="1"/>
  <c r="AM59" i="12"/>
  <c r="AY59" i="12" s="1"/>
  <c r="AL15" i="12"/>
  <c r="AX15" i="12" s="1"/>
  <c r="AM94" i="12"/>
  <c r="AY94" i="12" s="1"/>
  <c r="AC15" i="6"/>
  <c r="R15" i="6"/>
  <c r="AL108" i="12"/>
  <c r="AX108" i="12" s="1"/>
  <c r="AM62" i="12"/>
  <c r="AY62" i="12" s="1"/>
  <c r="AM45" i="12"/>
  <c r="AY45" i="12" s="1"/>
  <c r="AM48" i="12"/>
  <c r="AY48" i="12" s="1"/>
  <c r="AM106" i="12"/>
  <c r="AY106" i="12" s="1"/>
  <c r="AL41" i="12"/>
  <c r="AX41" i="12" s="1"/>
  <c r="AM30" i="12"/>
  <c r="AY30" i="12" s="1"/>
  <c r="AM38" i="12"/>
  <c r="AY38" i="12" s="1"/>
  <c r="AL60" i="12"/>
  <c r="AX60" i="12" s="1"/>
  <c r="AM56" i="12"/>
  <c r="AY56" i="12" s="1"/>
  <c r="AL50" i="12"/>
  <c r="AX50" i="12" s="1"/>
  <c r="AL66" i="12"/>
  <c r="AX66" i="12" s="1"/>
  <c r="AL92" i="12"/>
  <c r="AX92" i="12" s="1"/>
  <c r="AE80" i="6"/>
  <c r="AL76" i="12"/>
  <c r="AX76" i="12" s="1"/>
  <c r="AL55" i="12"/>
  <c r="AX55" i="12" s="1"/>
  <c r="AL52" i="12"/>
  <c r="AX52" i="12" s="1"/>
  <c r="AM110" i="12"/>
  <c r="AY110" i="12" s="1"/>
  <c r="AL49" i="12"/>
  <c r="AX49" i="12" s="1"/>
  <c r="AM72" i="12"/>
  <c r="AY72" i="12" s="1"/>
  <c r="AL28" i="12"/>
  <c r="AX28" i="12" s="1"/>
  <c r="AM85" i="12"/>
  <c r="AY85" i="12" s="1"/>
  <c r="T69" i="5"/>
  <c r="AL68" i="12"/>
  <c r="AX68" i="12" s="1"/>
  <c r="AL42" i="12"/>
  <c r="AX42" i="12" s="1"/>
  <c r="AL63" i="12"/>
  <c r="AX63" i="12" s="1"/>
  <c r="AM102" i="12"/>
  <c r="AY102" i="12" s="1"/>
  <c r="AL84" i="12"/>
  <c r="AX84" i="12" s="1"/>
  <c r="AM107" i="12"/>
  <c r="AY107" i="12" s="1"/>
  <c r="AM29" i="12"/>
  <c r="AY29" i="12" s="1"/>
  <c r="AL12" i="12"/>
  <c r="AX12" i="12" s="1"/>
  <c r="AL79" i="12"/>
  <c r="AX79" i="12" s="1"/>
  <c r="T71" i="6"/>
  <c r="AM83" i="12"/>
  <c r="AY83" i="12" s="1"/>
  <c r="AL81" i="12"/>
  <c r="AX81" i="12" s="1"/>
  <c r="AM14" i="12"/>
  <c r="AY14" i="12" s="1"/>
  <c r="AL25" i="12"/>
  <c r="AX25" i="12" s="1"/>
  <c r="AL23" i="12"/>
  <c r="AX23" i="12" s="1"/>
  <c r="AL103" i="12"/>
  <c r="AX103" i="12" s="1"/>
  <c r="AL105" i="12"/>
  <c r="AX105" i="12" s="1"/>
  <c r="AL34" i="12"/>
  <c r="AX34" i="12" s="1"/>
  <c r="AM109" i="12"/>
  <c r="AY109" i="12" s="1"/>
  <c r="AM86" i="12"/>
  <c r="AY86" i="12" s="1"/>
  <c r="AM96" i="12"/>
  <c r="AY96" i="12" s="1"/>
  <c r="AL20" i="12"/>
  <c r="AX20" i="12" s="1"/>
  <c r="AM99" i="12"/>
  <c r="AY99" i="12" s="1"/>
  <c r="AL65" i="12"/>
  <c r="AX65" i="12" s="1"/>
  <c r="AL33" i="12"/>
  <c r="AX33" i="12" s="1"/>
  <c r="AL98" i="12"/>
  <c r="AX98" i="12" s="1"/>
  <c r="AL26" i="12"/>
  <c r="AX26" i="12" s="1"/>
  <c r="AM40" i="12"/>
  <c r="AY40" i="12" s="1"/>
  <c r="AL100" i="12"/>
  <c r="AX100" i="12" s="1"/>
  <c r="AM93" i="12"/>
  <c r="AY93" i="12" s="1"/>
  <c r="AL47" i="12"/>
  <c r="AX47" i="12" s="1"/>
  <c r="AL95" i="12"/>
  <c r="AX95" i="12" s="1"/>
  <c r="AM80" i="12"/>
  <c r="AY80" i="12" s="1"/>
  <c r="AL36" i="12"/>
  <c r="AX36" i="12" s="1"/>
  <c r="AM70" i="12"/>
  <c r="AY70" i="12" s="1"/>
  <c r="AM43" i="12"/>
  <c r="AY43" i="12" s="1"/>
  <c r="AM51" i="12"/>
  <c r="AY51" i="12" s="1"/>
  <c r="AL39" i="12"/>
  <c r="AX39" i="12" s="1"/>
  <c r="AM35" i="12"/>
  <c r="AY35" i="12" s="1"/>
  <c r="AM91" i="12"/>
  <c r="AY91" i="12" s="1"/>
  <c r="AL31" i="12"/>
  <c r="AX31" i="12" s="1"/>
  <c r="AM16" i="12"/>
  <c r="AY16" i="12" s="1"/>
  <c r="AD80" i="5"/>
  <c r="AP80" i="5" s="1"/>
  <c r="AD67" i="5"/>
  <c r="AP67" i="5" s="1"/>
  <c r="AC103" i="6"/>
  <c r="AO103" i="6" s="1"/>
  <c r="AC103" i="5"/>
  <c r="R103" i="5"/>
  <c r="S64" i="5"/>
  <c r="AP64" i="5" s="1"/>
  <c r="S87" i="5"/>
  <c r="AP87" i="5" s="1"/>
  <c r="AD108" i="6"/>
  <c r="AP108" i="6" s="1"/>
  <c r="AD56" i="5"/>
  <c r="AP56" i="5" s="1"/>
  <c r="AD60" i="5"/>
  <c r="AP60" i="5" s="1"/>
  <c r="AD40" i="5"/>
  <c r="AP40" i="5" s="1"/>
  <c r="S42" i="6"/>
  <c r="AP42" i="6" s="1"/>
  <c r="AD94" i="6"/>
  <c r="AP94" i="6" s="1"/>
  <c r="S30" i="5"/>
  <c r="AP30" i="5" s="1"/>
  <c r="AD44" i="5"/>
  <c r="AP44" i="5" s="1"/>
  <c r="S95" i="5"/>
  <c r="AP95" i="5" s="1"/>
  <c r="S55" i="5"/>
  <c r="AP55" i="5" s="1"/>
  <c r="S32" i="5"/>
  <c r="AP32" i="5" s="1"/>
  <c r="AD90" i="5"/>
  <c r="AP90" i="5" s="1"/>
  <c r="AD20" i="5"/>
  <c r="AP20" i="5" s="1"/>
  <c r="AD92" i="5"/>
  <c r="AP92" i="5" s="1"/>
  <c r="AD20" i="6"/>
  <c r="AP20" i="6" s="1"/>
  <c r="AD38" i="5"/>
  <c r="AP38" i="5" s="1"/>
  <c r="S85" i="5"/>
  <c r="AP85" i="5" s="1"/>
  <c r="AD91" i="5"/>
  <c r="AP91" i="5" s="1"/>
  <c r="S12" i="6"/>
  <c r="AP12" i="6" s="1"/>
  <c r="AD78" i="5"/>
  <c r="AP78" i="5" s="1"/>
  <c r="AD48" i="6"/>
  <c r="AP48" i="6" s="1"/>
  <c r="AD36" i="6"/>
  <c r="AP36" i="6" s="1"/>
  <c r="AD102" i="6"/>
  <c r="AP102" i="6" s="1"/>
  <c r="AD83" i="5"/>
  <c r="AP83" i="5" s="1"/>
  <c r="AD100" i="5"/>
  <c r="AP100" i="5" s="1"/>
  <c r="AD73" i="6"/>
  <c r="AP73" i="6" s="1"/>
  <c r="S97" i="6"/>
  <c r="AP97" i="6" s="1"/>
  <c r="AD32" i="6"/>
  <c r="AP32" i="6" s="1"/>
  <c r="S39" i="5"/>
  <c r="AP39" i="5" s="1"/>
  <c r="AD51" i="5"/>
  <c r="AP51" i="5" s="1"/>
  <c r="S73" i="5"/>
  <c r="AP73" i="5" s="1"/>
  <c r="S52" i="5"/>
  <c r="AP52" i="5" s="1"/>
  <c r="AD108" i="5"/>
  <c r="AP108" i="5" s="1"/>
  <c r="AD28" i="6"/>
  <c r="AP28" i="6" s="1"/>
  <c r="AD26" i="5"/>
  <c r="AP26" i="5" s="1"/>
  <c r="S31" i="5"/>
  <c r="AP31" i="5" s="1"/>
  <c r="S70" i="6"/>
  <c r="AP70" i="6" s="1"/>
  <c r="AD12" i="5"/>
  <c r="AP12" i="5" s="1"/>
  <c r="S86" i="5"/>
  <c r="AP86" i="5" s="1"/>
  <c r="AD84" i="5"/>
  <c r="AP84" i="5" s="1"/>
  <c r="AD57" i="5"/>
  <c r="AP57" i="5" s="1"/>
  <c r="T59" i="5"/>
  <c r="AE48" i="5"/>
  <c r="T27" i="6"/>
  <c r="T91" i="5"/>
  <c r="T60" i="5"/>
  <c r="AE106" i="5"/>
  <c r="AE70" i="5"/>
  <c r="T85" i="6"/>
  <c r="AE68" i="6"/>
  <c r="T51" i="6"/>
  <c r="T46" i="6"/>
  <c r="T16" i="6"/>
  <c r="T27" i="5"/>
  <c r="T62" i="6"/>
  <c r="T42" i="5"/>
  <c r="AE72" i="6"/>
  <c r="AE35" i="6"/>
  <c r="AE97" i="6"/>
  <c r="AE86" i="6"/>
  <c r="AE67" i="5"/>
  <c r="AE105" i="5"/>
  <c r="AE55" i="5"/>
  <c r="AE42" i="6"/>
  <c r="AE28" i="5"/>
  <c r="AE94" i="5"/>
  <c r="S82" i="5"/>
  <c r="AP82" i="5" s="1"/>
  <c r="S68" i="5"/>
  <c r="AP68" i="5" s="1"/>
  <c r="T108" i="6"/>
  <c r="AD16" i="5"/>
  <c r="AP16" i="5" s="1"/>
  <c r="AE85" i="5"/>
  <c r="T77" i="5"/>
  <c r="T68" i="5"/>
  <c r="AE51" i="5"/>
  <c r="T46" i="5"/>
  <c r="T16" i="5"/>
  <c r="T62" i="5"/>
  <c r="T30" i="6"/>
  <c r="AE100" i="6"/>
  <c r="AE108" i="5"/>
  <c r="AE61" i="5"/>
  <c r="T72" i="5"/>
  <c r="T35" i="5"/>
  <c r="T97" i="5"/>
  <c r="T50" i="5"/>
  <c r="AE86" i="5"/>
  <c r="R84" i="5"/>
  <c r="AO84" i="5" s="1"/>
  <c r="S28" i="5"/>
  <c r="AP28" i="5" s="1"/>
  <c r="S34" i="5"/>
  <c r="AP34" i="5" s="1"/>
  <c r="S93" i="6"/>
  <c r="AP93" i="6" s="1"/>
  <c r="AE52" i="6"/>
  <c r="T57" i="6"/>
  <c r="T83" i="6"/>
  <c r="T31" i="6"/>
  <c r="AE32" i="5"/>
  <c r="AE44" i="6"/>
  <c r="AE34" i="5"/>
  <c r="AE30" i="5"/>
  <c r="T100" i="5"/>
  <c r="T12" i="6"/>
  <c r="T73" i="6"/>
  <c r="T56" i="6"/>
  <c r="T75" i="6"/>
  <c r="AE90" i="6"/>
  <c r="AE76" i="6"/>
  <c r="AD89" i="6"/>
  <c r="AP89" i="6" s="1"/>
  <c r="AE52" i="5"/>
  <c r="AE57" i="5"/>
  <c r="T83" i="5"/>
  <c r="T84" i="6"/>
  <c r="T44" i="5"/>
  <c r="T64" i="6"/>
  <c r="T12" i="5"/>
  <c r="T73" i="5"/>
  <c r="T56" i="5"/>
  <c r="T93" i="5"/>
  <c r="T75" i="5"/>
  <c r="AE90" i="5"/>
  <c r="T76" i="5"/>
  <c r="AE89" i="6"/>
  <c r="T65" i="6"/>
  <c r="AE87" i="6"/>
  <c r="AE81" i="6"/>
  <c r="T84" i="5"/>
  <c r="T20" i="6"/>
  <c r="AE64" i="5"/>
  <c r="AE99" i="6"/>
  <c r="AE78" i="6"/>
  <c r="T92" i="6"/>
  <c r="AE38" i="6"/>
  <c r="T107" i="6"/>
  <c r="AD103" i="5"/>
  <c r="AP103" i="5" s="1"/>
  <c r="AE89" i="5"/>
  <c r="T65" i="5"/>
  <c r="T87" i="5"/>
  <c r="T81" i="5"/>
  <c r="AE54" i="6"/>
  <c r="T20" i="5"/>
  <c r="AE22" i="6"/>
  <c r="AE36" i="6"/>
  <c r="T99" i="5"/>
  <c r="T78" i="5"/>
  <c r="AE92" i="5"/>
  <c r="AE45" i="5"/>
  <c r="T38" i="5"/>
  <c r="T107" i="5"/>
  <c r="AD54" i="6"/>
  <c r="AP54" i="6" s="1"/>
  <c r="AE67" i="6"/>
  <c r="AE59" i="6"/>
  <c r="AE105" i="6"/>
  <c r="AE48" i="6"/>
  <c r="AE55" i="6"/>
  <c r="T54" i="5"/>
  <c r="AE22" i="5"/>
  <c r="AE36" i="5"/>
  <c r="AE91" i="6"/>
  <c r="AE28" i="6"/>
  <c r="T60" i="6"/>
  <c r="T70" i="6"/>
  <c r="T94" i="6"/>
  <c r="AN18" i="6"/>
  <c r="S107" i="6"/>
  <c r="AP107" i="6" s="1"/>
  <c r="AD52" i="6"/>
  <c r="AP52" i="6" s="1"/>
  <c r="AD75" i="6"/>
  <c r="AP75" i="6" s="1"/>
  <c r="S56" i="6"/>
  <c r="AP56" i="6" s="1"/>
  <c r="S59" i="6"/>
  <c r="AP59" i="6" s="1"/>
  <c r="AD57" i="6"/>
  <c r="AP57" i="6" s="1"/>
  <c r="S64" i="6"/>
  <c r="AP64" i="6" s="1"/>
  <c r="S46" i="6"/>
  <c r="AP46" i="6" s="1"/>
  <c r="S39" i="6"/>
  <c r="AP39" i="6" s="1"/>
  <c r="S60" i="6"/>
  <c r="AP60" i="6" s="1"/>
  <c r="S76" i="6"/>
  <c r="AP76" i="6" s="1"/>
  <c r="S77" i="6"/>
  <c r="AP77" i="6" s="1"/>
  <c r="S27" i="6"/>
  <c r="AP27" i="6" s="1"/>
  <c r="S38" i="6"/>
  <c r="AP38" i="6" s="1"/>
  <c r="S67" i="6"/>
  <c r="AP67" i="6" s="1"/>
  <c r="AD16" i="6"/>
  <c r="AP16" i="6" s="1"/>
  <c r="AD44" i="6"/>
  <c r="AP44" i="6" s="1"/>
  <c r="AD24" i="6"/>
  <c r="AP24" i="6" s="1"/>
  <c r="AD76" i="5"/>
  <c r="AP76" i="5" s="1"/>
  <c r="S59" i="5"/>
  <c r="AP59" i="5" s="1"/>
  <c r="S71" i="6"/>
  <c r="AP71" i="6" s="1"/>
  <c r="AD84" i="6"/>
  <c r="AP84" i="6" s="1"/>
  <c r="S68" i="6"/>
  <c r="AP68" i="6" s="1"/>
  <c r="AD92" i="6"/>
  <c r="AP92" i="6" s="1"/>
  <c r="S83" i="6"/>
  <c r="AP83" i="6" s="1"/>
  <c r="S51" i="6"/>
  <c r="AP51" i="6" s="1"/>
  <c r="AD45" i="6"/>
  <c r="AP45" i="6" s="1"/>
  <c r="AO25" i="6"/>
  <c r="AN13" i="6"/>
  <c r="AN14" i="6"/>
  <c r="AD29" i="6"/>
  <c r="AP29" i="6" s="1"/>
  <c r="S99" i="6"/>
  <c r="AP99" i="6" s="1"/>
  <c r="S86" i="6"/>
  <c r="AP86" i="6" s="1"/>
  <c r="S105" i="6"/>
  <c r="AP105" i="6" s="1"/>
  <c r="AD30" i="6"/>
  <c r="AP30" i="6" s="1"/>
  <c r="AD81" i="6"/>
  <c r="AP81" i="6" s="1"/>
  <c r="AD22" i="6"/>
  <c r="AP22" i="6" s="1"/>
  <c r="S62" i="6"/>
  <c r="AP62" i="6" s="1"/>
  <c r="AD78" i="6"/>
  <c r="AP78" i="6" s="1"/>
  <c r="AD53" i="6"/>
  <c r="AP53" i="6" s="1"/>
  <c r="S65" i="6"/>
  <c r="AP65" i="6" s="1"/>
  <c r="S100" i="6"/>
  <c r="AP100" i="6" s="1"/>
  <c r="S80" i="6"/>
  <c r="AP80" i="6" s="1"/>
  <c r="AD35" i="6"/>
  <c r="AP35" i="6" s="1"/>
  <c r="AO41" i="6"/>
  <c r="AN10" i="6"/>
  <c r="AO43" i="6"/>
  <c r="S99" i="5"/>
  <c r="AP99" i="5" s="1"/>
  <c r="S106" i="5"/>
  <c r="AP106" i="5" s="1"/>
  <c r="S46" i="5"/>
  <c r="AP46" i="5" s="1"/>
  <c r="AD65" i="5"/>
  <c r="AP65" i="5" s="1"/>
  <c r="S102" i="5"/>
  <c r="AP102" i="5" s="1"/>
  <c r="S27" i="5"/>
  <c r="AP27" i="5" s="1"/>
  <c r="AD70" i="5"/>
  <c r="AP70" i="5" s="1"/>
  <c r="S81" i="5"/>
  <c r="AP81" i="5" s="1"/>
  <c r="S22" i="5"/>
  <c r="AP22" i="5" s="1"/>
  <c r="AD107" i="5"/>
  <c r="AP107" i="5" s="1"/>
  <c r="S63" i="5"/>
  <c r="AP63" i="5" s="1"/>
  <c r="S42" i="5"/>
  <c r="AP42" i="5" s="1"/>
  <c r="S89" i="5"/>
  <c r="AP89" i="5" s="1"/>
  <c r="AD36" i="5"/>
  <c r="AP36" i="5" s="1"/>
  <c r="S54" i="5"/>
  <c r="AP54" i="5" s="1"/>
  <c r="S105" i="5"/>
  <c r="AP105" i="5" s="1"/>
  <c r="AD93" i="5"/>
  <c r="AP93" i="5" s="1"/>
  <c r="AD94" i="5"/>
  <c r="AP94" i="5" s="1"/>
  <c r="S24" i="5"/>
  <c r="AP24" i="5" s="1"/>
  <c r="AN18" i="5"/>
  <c r="AO19" i="5"/>
  <c r="AD75" i="5"/>
  <c r="AP75" i="5" s="1"/>
  <c r="AD15" i="5"/>
  <c r="AP15" i="5" s="1"/>
  <c r="S97" i="5"/>
  <c r="AP97" i="5" s="1"/>
  <c r="AO104" i="5"/>
  <c r="AN14" i="5"/>
  <c r="AO33" i="6"/>
  <c r="AO11" i="6"/>
  <c r="AN17" i="6"/>
  <c r="AO49" i="6"/>
  <c r="AO19" i="6"/>
  <c r="AD25" i="6"/>
  <c r="S25" i="6"/>
  <c r="S25" i="5"/>
  <c r="AD25" i="5"/>
  <c r="AN17" i="5"/>
  <c r="AO43" i="5"/>
  <c r="AO104" i="6"/>
  <c r="AN21" i="5"/>
  <c r="R18" i="5"/>
  <c r="AC18" i="5"/>
  <c r="AN10" i="5"/>
  <c r="S11" i="6"/>
  <c r="AD11" i="6"/>
  <c r="AN13" i="5"/>
  <c r="AO49" i="5"/>
  <c r="AC10" i="5"/>
  <c r="R10" i="5"/>
  <c r="AD88" i="5"/>
  <c r="S88" i="5"/>
  <c r="R17" i="5"/>
  <c r="AC17" i="5"/>
  <c r="AC21" i="5"/>
  <c r="R21" i="5"/>
  <c r="AD104" i="6"/>
  <c r="S104" i="6"/>
  <c r="AD49" i="6"/>
  <c r="S49" i="6"/>
  <c r="S104" i="5"/>
  <c r="AD104" i="5"/>
  <c r="S49" i="5"/>
  <c r="AD49" i="5"/>
  <c r="S88" i="6"/>
  <c r="AD88" i="6"/>
  <c r="R17" i="6"/>
  <c r="AC17" i="6"/>
  <c r="AC14" i="6"/>
  <c r="R14" i="6"/>
  <c r="AC18" i="6"/>
  <c r="R18" i="6"/>
  <c r="AN21" i="6"/>
  <c r="AO11" i="5"/>
  <c r="AD58" i="6"/>
  <c r="S58" i="6"/>
  <c r="R14" i="5"/>
  <c r="AC14" i="5"/>
  <c r="AD11" i="5"/>
  <c r="S11" i="5"/>
  <c r="AO33" i="5"/>
  <c r="S19" i="5"/>
  <c r="AD19" i="5"/>
  <c r="AO41" i="5"/>
  <c r="S74" i="6"/>
  <c r="AD74" i="6"/>
  <c r="R21" i="6"/>
  <c r="AC21" i="6"/>
  <c r="R10" i="6"/>
  <c r="AC10" i="6"/>
  <c r="AO74" i="5"/>
  <c r="AO25" i="5"/>
  <c r="AD41" i="6"/>
  <c r="S41" i="6"/>
  <c r="AC13" i="5"/>
  <c r="R13" i="5"/>
  <c r="S33" i="5"/>
  <c r="AD33" i="5"/>
  <c r="S43" i="5"/>
  <c r="AD43" i="5"/>
  <c r="AD43" i="6"/>
  <c r="S43" i="6"/>
  <c r="AD41" i="5"/>
  <c r="S41" i="5"/>
  <c r="AC13" i="6"/>
  <c r="R13" i="6"/>
  <c r="S19" i="6"/>
  <c r="AD19" i="6"/>
  <c r="S33" i="6"/>
  <c r="AD33" i="6"/>
  <c r="J87" i="14" l="1"/>
  <c r="K91" i="5" s="1"/>
  <c r="AY11" i="12"/>
  <c r="AO16" i="6"/>
  <c r="AO24" i="6"/>
  <c r="J47" i="14"/>
  <c r="K51" i="5" s="1"/>
  <c r="J55" i="13"/>
  <c r="K59" i="6" s="1"/>
  <c r="J53" i="14"/>
  <c r="K57" i="5" s="1"/>
  <c r="AM61" i="12"/>
  <c r="AY61" i="12" s="1"/>
  <c r="AM69" i="12"/>
  <c r="AY69" i="12" s="1"/>
  <c r="K63" i="14" s="1"/>
  <c r="L67" i="5" s="1"/>
  <c r="J55" i="14"/>
  <c r="K59" i="5" s="1"/>
  <c r="AM53" i="12"/>
  <c r="AY53" i="12" s="1"/>
  <c r="AM88" i="12"/>
  <c r="AY88" i="12" s="1"/>
  <c r="AM37" i="12"/>
  <c r="AY37" i="12" s="1"/>
  <c r="AM21" i="12"/>
  <c r="AY21" i="12" s="1"/>
  <c r="J30" i="13"/>
  <c r="K34" i="6" s="1"/>
  <c r="J30" i="14"/>
  <c r="K34" i="5" s="1"/>
  <c r="J19" i="13"/>
  <c r="K23" i="6" s="1"/>
  <c r="J19" i="14"/>
  <c r="K23" i="5" s="1"/>
  <c r="J73" i="13"/>
  <c r="K77" i="6" s="1"/>
  <c r="J73" i="14"/>
  <c r="K77" i="5" s="1"/>
  <c r="J62" i="13"/>
  <c r="K66" i="6" s="1"/>
  <c r="J62" i="14"/>
  <c r="K66" i="5" s="1"/>
  <c r="J43" i="13"/>
  <c r="K47" i="6" s="1"/>
  <c r="J43" i="14"/>
  <c r="K47" i="5" s="1"/>
  <c r="J38" i="13"/>
  <c r="K42" i="6" s="1"/>
  <c r="J38" i="14"/>
  <c r="K42" i="5" s="1"/>
  <c r="J61" i="13"/>
  <c r="K65" i="6" s="1"/>
  <c r="J61" i="14"/>
  <c r="K65" i="5" s="1"/>
  <c r="J31" i="13"/>
  <c r="K35" i="6" s="1"/>
  <c r="J31" i="14"/>
  <c r="K35" i="5" s="1"/>
  <c r="J97" i="14"/>
  <c r="K101" i="5" s="1"/>
  <c r="J97" i="13"/>
  <c r="K101" i="6" s="1"/>
  <c r="J70" i="13"/>
  <c r="K74" i="6" s="1"/>
  <c r="J70" i="14"/>
  <c r="K74" i="5" s="1"/>
  <c r="J68" i="13"/>
  <c r="K72" i="6" s="1"/>
  <c r="J68" i="14"/>
  <c r="K72" i="5" s="1"/>
  <c r="J17" i="13"/>
  <c r="K21" i="6" s="1"/>
  <c r="J17" i="14"/>
  <c r="K21" i="5" s="1"/>
  <c r="J36" i="13"/>
  <c r="K40" i="6" s="1"/>
  <c r="J36" i="14"/>
  <c r="K40" i="5" s="1"/>
  <c r="J102" i="13"/>
  <c r="K106" i="6" s="1"/>
  <c r="J102" i="14"/>
  <c r="K106" i="5" s="1"/>
  <c r="J94" i="13"/>
  <c r="K98" i="6" s="1"/>
  <c r="J94" i="14"/>
  <c r="K98" i="5" s="1"/>
  <c r="J12" i="13"/>
  <c r="K16" i="6" s="1"/>
  <c r="J12" i="14"/>
  <c r="K16" i="5" s="1"/>
  <c r="J67" i="13"/>
  <c r="K71" i="6" s="1"/>
  <c r="J67" i="14"/>
  <c r="K71" i="5" s="1"/>
  <c r="J59" i="13"/>
  <c r="K63" i="6" s="1"/>
  <c r="J59" i="14"/>
  <c r="K63" i="5" s="1"/>
  <c r="J6" i="13"/>
  <c r="K10" i="6" s="1"/>
  <c r="J6" i="14"/>
  <c r="K10" i="5" s="1"/>
  <c r="J54" i="13"/>
  <c r="K58" i="6" s="1"/>
  <c r="J54" i="14"/>
  <c r="K58" i="5" s="1"/>
  <c r="J91" i="14"/>
  <c r="K95" i="5" s="1"/>
  <c r="J91" i="13"/>
  <c r="K95" i="6" s="1"/>
  <c r="J51" i="13"/>
  <c r="K55" i="6" s="1"/>
  <c r="J51" i="14"/>
  <c r="K55" i="5" s="1"/>
  <c r="J65" i="13"/>
  <c r="K69" i="6" s="1"/>
  <c r="J65" i="14"/>
  <c r="K69" i="5" s="1"/>
  <c r="J71" i="13"/>
  <c r="K75" i="6" s="1"/>
  <c r="J71" i="14"/>
  <c r="K75" i="5" s="1"/>
  <c r="J82" i="13"/>
  <c r="K86" i="6" s="1"/>
  <c r="J82" i="14"/>
  <c r="K86" i="5" s="1"/>
  <c r="J15" i="13"/>
  <c r="K19" i="6" s="1"/>
  <c r="J15" i="14"/>
  <c r="K19" i="5" s="1"/>
  <c r="J25" i="14"/>
  <c r="K29" i="5" s="1"/>
  <c r="J25" i="13"/>
  <c r="K29" i="6" s="1"/>
  <c r="J14" i="13"/>
  <c r="K18" i="6" s="1"/>
  <c r="J14" i="14"/>
  <c r="K18" i="5" s="1"/>
  <c r="J81" i="13"/>
  <c r="K85" i="6" s="1"/>
  <c r="J81" i="14"/>
  <c r="K85" i="5" s="1"/>
  <c r="J69" i="13"/>
  <c r="K73" i="6" s="1"/>
  <c r="J69" i="14"/>
  <c r="K73" i="5" s="1"/>
  <c r="J83" i="13"/>
  <c r="K87" i="6" s="1"/>
  <c r="J83" i="14"/>
  <c r="K87" i="5" s="1"/>
  <c r="J63" i="13"/>
  <c r="K67" i="6" s="1"/>
  <c r="J63" i="14"/>
  <c r="K67" i="5" s="1"/>
  <c r="J27" i="14"/>
  <c r="K31" i="5" s="1"/>
  <c r="J27" i="13"/>
  <c r="K31" i="6" s="1"/>
  <c r="J78" i="13"/>
  <c r="K82" i="6" s="1"/>
  <c r="J78" i="14"/>
  <c r="K82" i="5" s="1"/>
  <c r="J11" i="13"/>
  <c r="K15" i="6" s="1"/>
  <c r="J11" i="14"/>
  <c r="K15" i="5" s="1"/>
  <c r="J58" i="13"/>
  <c r="K62" i="6" s="1"/>
  <c r="J58" i="14"/>
  <c r="K62" i="5" s="1"/>
  <c r="J33" i="13"/>
  <c r="K37" i="6" s="1"/>
  <c r="J33" i="14"/>
  <c r="K37" i="5" s="1"/>
  <c r="J89" i="13"/>
  <c r="K93" i="6" s="1"/>
  <c r="J89" i="14"/>
  <c r="K93" i="5" s="1"/>
  <c r="J20" i="14"/>
  <c r="K24" i="5" s="1"/>
  <c r="J20" i="13"/>
  <c r="K24" i="6" s="1"/>
  <c r="J28" i="13"/>
  <c r="K32" i="6" s="1"/>
  <c r="J28" i="14"/>
  <c r="K32" i="5" s="1"/>
  <c r="J75" i="13"/>
  <c r="K79" i="6" s="1"/>
  <c r="J75" i="14"/>
  <c r="K79" i="5" s="1"/>
  <c r="J57" i="13"/>
  <c r="K61" i="6" s="1"/>
  <c r="J57" i="14"/>
  <c r="K61" i="5" s="1"/>
  <c r="J46" i="13"/>
  <c r="K50" i="6" s="1"/>
  <c r="J46" i="14"/>
  <c r="K50" i="5" s="1"/>
  <c r="J9" i="13"/>
  <c r="K13" i="6" s="1"/>
  <c r="J9" i="14"/>
  <c r="K13" i="5" s="1"/>
  <c r="J21" i="13"/>
  <c r="K25" i="6" s="1"/>
  <c r="J21" i="14"/>
  <c r="K25" i="5" s="1"/>
  <c r="J41" i="13"/>
  <c r="K45" i="6" s="1"/>
  <c r="J41" i="14"/>
  <c r="K45" i="5" s="1"/>
  <c r="J60" i="13"/>
  <c r="K64" i="6" s="1"/>
  <c r="J60" i="14"/>
  <c r="K64" i="5" s="1"/>
  <c r="J98" i="14"/>
  <c r="K102" i="5" s="1"/>
  <c r="J98" i="13"/>
  <c r="K102" i="6" s="1"/>
  <c r="J92" i="13"/>
  <c r="K96" i="6" s="1"/>
  <c r="J92" i="14"/>
  <c r="K96" i="5" s="1"/>
  <c r="J35" i="13"/>
  <c r="K39" i="6" s="1"/>
  <c r="J35" i="14"/>
  <c r="K39" i="5" s="1"/>
  <c r="J52" i="13"/>
  <c r="K56" i="6" s="1"/>
  <c r="J52" i="14"/>
  <c r="K56" i="5" s="1"/>
  <c r="J79" i="13"/>
  <c r="K83" i="6" s="1"/>
  <c r="J79" i="14"/>
  <c r="K83" i="5" s="1"/>
  <c r="J22" i="13"/>
  <c r="K26" i="6" s="1"/>
  <c r="J22" i="14"/>
  <c r="K26" i="5" s="1"/>
  <c r="J44" i="13"/>
  <c r="K48" i="6" s="1"/>
  <c r="J44" i="14"/>
  <c r="K48" i="5" s="1"/>
  <c r="J7" i="13"/>
  <c r="K11" i="6" s="1"/>
  <c r="J7" i="14"/>
  <c r="K11" i="5" s="1"/>
  <c r="J99" i="14"/>
  <c r="K103" i="5" s="1"/>
  <c r="J99" i="13"/>
  <c r="K103" i="6" s="1"/>
  <c r="AM13" i="12"/>
  <c r="AY13" i="12" s="1"/>
  <c r="J49" i="14"/>
  <c r="K53" i="5" s="1"/>
  <c r="J49" i="13"/>
  <c r="K53" i="6" s="1"/>
  <c r="J86" i="13"/>
  <c r="K90" i="6" s="1"/>
  <c r="J86" i="14"/>
  <c r="K90" i="5" s="1"/>
  <c r="J84" i="13"/>
  <c r="K88" i="6" s="1"/>
  <c r="J84" i="14"/>
  <c r="K88" i="5" s="1"/>
  <c r="J76" i="13"/>
  <c r="K80" i="6" s="1"/>
  <c r="J76" i="14"/>
  <c r="K80" i="5" s="1"/>
  <c r="J95" i="13"/>
  <c r="K99" i="6" s="1"/>
  <c r="J95" i="14"/>
  <c r="K99" i="5" s="1"/>
  <c r="J26" i="13"/>
  <c r="K30" i="6" s="1"/>
  <c r="J26" i="14"/>
  <c r="K30" i="5" s="1"/>
  <c r="K80" i="13"/>
  <c r="L84" i="6" s="1"/>
  <c r="K80" i="14"/>
  <c r="L84" i="5" s="1"/>
  <c r="K74" i="13"/>
  <c r="L78" i="6" s="1"/>
  <c r="K74" i="14"/>
  <c r="L78" i="5" s="1"/>
  <c r="K103" i="14"/>
  <c r="L107" i="5" s="1"/>
  <c r="K103" i="13"/>
  <c r="L107" i="6" s="1"/>
  <c r="K8" i="14"/>
  <c r="L12" i="5" s="1"/>
  <c r="K8" i="13"/>
  <c r="L12" i="6" s="1"/>
  <c r="K96" i="13"/>
  <c r="L100" i="6" s="1"/>
  <c r="K96" i="14"/>
  <c r="L100" i="5" s="1"/>
  <c r="K104" i="13"/>
  <c r="K104" i="14"/>
  <c r="K42" i="13"/>
  <c r="L46" i="6" s="1"/>
  <c r="K42" i="14"/>
  <c r="L46" i="5" s="1"/>
  <c r="K88" i="13"/>
  <c r="L92" i="6" s="1"/>
  <c r="K88" i="14"/>
  <c r="L92" i="5" s="1"/>
  <c r="K16" i="13"/>
  <c r="L20" i="6" s="1"/>
  <c r="K16" i="14"/>
  <c r="L20" i="5" s="1"/>
  <c r="K10" i="13"/>
  <c r="L14" i="6" s="1"/>
  <c r="K10" i="14"/>
  <c r="L14" i="5" s="1"/>
  <c r="K93" i="13"/>
  <c r="L97" i="6" s="1"/>
  <c r="K93" i="14"/>
  <c r="L97" i="5" s="1"/>
  <c r="K23" i="14"/>
  <c r="L27" i="5" s="1"/>
  <c r="K23" i="13"/>
  <c r="L27" i="6" s="1"/>
  <c r="K32" i="13"/>
  <c r="L36" i="6" s="1"/>
  <c r="K32" i="14"/>
  <c r="L36" i="5" s="1"/>
  <c r="K48" i="14"/>
  <c r="L52" i="5" s="1"/>
  <c r="K48" i="13"/>
  <c r="L52" i="6" s="1"/>
  <c r="K53" i="13"/>
  <c r="L57" i="6" s="1"/>
  <c r="K53" i="14"/>
  <c r="L57" i="5" s="1"/>
  <c r="K47" i="14"/>
  <c r="L51" i="5" s="1"/>
  <c r="K79" i="13"/>
  <c r="L83" i="6" s="1"/>
  <c r="K79" i="14"/>
  <c r="L83" i="5" s="1"/>
  <c r="K56" i="13"/>
  <c r="L60" i="6" s="1"/>
  <c r="K56" i="14"/>
  <c r="L60" i="5" s="1"/>
  <c r="K45" i="13"/>
  <c r="L49" i="6" s="1"/>
  <c r="K45" i="14"/>
  <c r="L49" i="5" s="1"/>
  <c r="K31" i="14"/>
  <c r="L35" i="5" s="1"/>
  <c r="K77" i="13"/>
  <c r="L81" i="6" s="1"/>
  <c r="K77" i="14"/>
  <c r="L81" i="5" s="1"/>
  <c r="K24" i="14"/>
  <c r="L28" i="5" s="1"/>
  <c r="K24" i="13"/>
  <c r="L28" i="6" s="1"/>
  <c r="K39" i="14"/>
  <c r="L43" i="5" s="1"/>
  <c r="K39" i="13"/>
  <c r="L43" i="6" s="1"/>
  <c r="K37" i="13"/>
  <c r="L41" i="6" s="1"/>
  <c r="K37" i="14"/>
  <c r="L41" i="5" s="1"/>
  <c r="K87" i="13"/>
  <c r="L91" i="6" s="1"/>
  <c r="K87" i="14"/>
  <c r="L91" i="5" s="1"/>
  <c r="K85" i="13"/>
  <c r="L89" i="6" s="1"/>
  <c r="K85" i="14"/>
  <c r="L89" i="5" s="1"/>
  <c r="K64" i="13"/>
  <c r="L68" i="6" s="1"/>
  <c r="K64" i="14"/>
  <c r="L68" i="5" s="1"/>
  <c r="K90" i="13"/>
  <c r="L94" i="6" s="1"/>
  <c r="K90" i="14"/>
  <c r="L94" i="5" s="1"/>
  <c r="K101" i="13"/>
  <c r="L105" i="6" s="1"/>
  <c r="K101" i="14"/>
  <c r="L105" i="5" s="1"/>
  <c r="K100" i="13"/>
  <c r="L104" i="6" s="1"/>
  <c r="K100" i="14"/>
  <c r="L104" i="5" s="1"/>
  <c r="K40" i="14"/>
  <c r="L44" i="5" s="1"/>
  <c r="K40" i="13"/>
  <c r="L44" i="6" s="1"/>
  <c r="K18" i="14"/>
  <c r="L22" i="5" s="1"/>
  <c r="K18" i="13"/>
  <c r="L22" i="6" s="1"/>
  <c r="K13" i="13"/>
  <c r="L17" i="6" s="1"/>
  <c r="K13" i="14"/>
  <c r="L17" i="5" s="1"/>
  <c r="K66" i="13"/>
  <c r="L70" i="6" s="1"/>
  <c r="K66" i="14"/>
  <c r="L70" i="5" s="1"/>
  <c r="K50" i="13"/>
  <c r="L54" i="6" s="1"/>
  <c r="K50" i="14"/>
  <c r="L54" i="5" s="1"/>
  <c r="K29" i="13"/>
  <c r="L33" i="6" s="1"/>
  <c r="K29" i="14"/>
  <c r="L33" i="5" s="1"/>
  <c r="K34" i="13"/>
  <c r="L38" i="6" s="1"/>
  <c r="K34" i="14"/>
  <c r="L38" i="5" s="1"/>
  <c r="K72" i="13"/>
  <c r="L76" i="6" s="1"/>
  <c r="K72" i="14"/>
  <c r="L76" i="5" s="1"/>
  <c r="S45" i="5"/>
  <c r="AP45" i="5" s="1"/>
  <c r="AM77" i="12"/>
  <c r="AY77" i="12" s="1"/>
  <c r="AM27" i="12"/>
  <c r="AY27" i="12" s="1"/>
  <c r="AM32" i="12"/>
  <c r="AY32" i="12" s="1"/>
  <c r="AM75" i="12"/>
  <c r="AY75" i="12" s="1"/>
  <c r="AM64" i="12"/>
  <c r="AY64" i="12" s="1"/>
  <c r="S55" i="6"/>
  <c r="AP55" i="6" s="1"/>
  <c r="S79" i="5"/>
  <c r="AP79" i="5" s="1"/>
  <c r="AD82" i="6"/>
  <c r="AP82" i="6" s="1"/>
  <c r="S34" i="6"/>
  <c r="AP34" i="6" s="1"/>
  <c r="AM101" i="12"/>
  <c r="AY101" i="12" s="1"/>
  <c r="S95" i="6"/>
  <c r="AP95" i="6" s="1"/>
  <c r="AD98" i="6"/>
  <c r="AP98" i="6" s="1"/>
  <c r="S101" i="5"/>
  <c r="AP101" i="5" s="1"/>
  <c r="S98" i="5"/>
  <c r="AP98" i="5" s="1"/>
  <c r="AD48" i="5"/>
  <c r="AP48" i="5" s="1"/>
  <c r="AD58" i="5"/>
  <c r="AP58" i="5" s="1"/>
  <c r="S87" i="6"/>
  <c r="AP87" i="6" s="1"/>
  <c r="AD53" i="5"/>
  <c r="AP53" i="5" s="1"/>
  <c r="T40" i="6"/>
  <c r="AM67" i="12"/>
  <c r="AY67" i="12" s="1"/>
  <c r="AD96" i="6"/>
  <c r="AP96" i="6" s="1"/>
  <c r="T45" i="6"/>
  <c r="S37" i="6"/>
  <c r="AP37" i="6" s="1"/>
  <c r="AD23" i="5"/>
  <c r="AP23" i="5" s="1"/>
  <c r="AD66" i="5"/>
  <c r="AP66" i="5" s="1"/>
  <c r="AD23" i="6"/>
  <c r="AP23" i="6" s="1"/>
  <c r="T77" i="6"/>
  <c r="S63" i="6"/>
  <c r="AP63" i="6" s="1"/>
  <c r="AD61" i="6"/>
  <c r="AP61" i="6" s="1"/>
  <c r="AD31" i="6"/>
  <c r="AP31" i="6" s="1"/>
  <c r="AE53" i="5"/>
  <c r="AD50" i="5"/>
  <c r="AP50" i="5" s="1"/>
  <c r="S69" i="6"/>
  <c r="AP69" i="6" s="1"/>
  <c r="AD40" i="6"/>
  <c r="AP40" i="6" s="1"/>
  <c r="AE82" i="6"/>
  <c r="S77" i="5"/>
  <c r="AP77" i="5" s="1"/>
  <c r="AD74" i="5"/>
  <c r="AP74" i="5" s="1"/>
  <c r="T40" i="5"/>
  <c r="S96" i="5"/>
  <c r="AP96" i="5" s="1"/>
  <c r="AE15" i="5"/>
  <c r="T32" i="6"/>
  <c r="S101" i="6"/>
  <c r="AP101" i="6" s="1"/>
  <c r="T82" i="5"/>
  <c r="AE24" i="5"/>
  <c r="AE15" i="6"/>
  <c r="T23" i="5"/>
  <c r="S47" i="5"/>
  <c r="AP47" i="5" s="1"/>
  <c r="S69" i="5"/>
  <c r="AP69" i="5" s="1"/>
  <c r="T39" i="5"/>
  <c r="T34" i="6"/>
  <c r="S47" i="6"/>
  <c r="AP47" i="6" s="1"/>
  <c r="AE93" i="6"/>
  <c r="AE74" i="5"/>
  <c r="AF106" i="6"/>
  <c r="AE53" i="6"/>
  <c r="AE102" i="6"/>
  <c r="S26" i="6"/>
  <c r="AP26" i="6" s="1"/>
  <c r="AE47" i="6"/>
  <c r="T23" i="6"/>
  <c r="T98" i="6"/>
  <c r="AE95" i="5"/>
  <c r="T26" i="6"/>
  <c r="U53" i="6"/>
  <c r="U106" i="5"/>
  <c r="AD79" i="6"/>
  <c r="AP79" i="6" s="1"/>
  <c r="AE27" i="5"/>
  <c r="AQ27" i="5" s="1"/>
  <c r="AD66" i="6"/>
  <c r="AP66" i="6" s="1"/>
  <c r="T63" i="5"/>
  <c r="AE75" i="5"/>
  <c r="AQ75" i="5" s="1"/>
  <c r="AE98" i="5"/>
  <c r="AE24" i="6"/>
  <c r="T103" i="5"/>
  <c r="T72" i="6"/>
  <c r="AQ72" i="6" s="1"/>
  <c r="AD106" i="6"/>
  <c r="AP106" i="6" s="1"/>
  <c r="AE95" i="6"/>
  <c r="T101" i="6"/>
  <c r="T101" i="5"/>
  <c r="AE74" i="6"/>
  <c r="AE106" i="6"/>
  <c r="AD29" i="5"/>
  <c r="AP29" i="5" s="1"/>
  <c r="AE60" i="5"/>
  <c r="AQ60" i="5" s="1"/>
  <c r="T37" i="6"/>
  <c r="AO93" i="5"/>
  <c r="T29" i="6"/>
  <c r="AD72" i="6"/>
  <c r="S72" i="6"/>
  <c r="AE37" i="5"/>
  <c r="AE107" i="6"/>
  <c r="AQ107" i="6" s="1"/>
  <c r="U24" i="5"/>
  <c r="S15" i="6"/>
  <c r="AP15" i="6" s="1"/>
  <c r="AE103" i="6"/>
  <c r="AD37" i="5"/>
  <c r="AP37" i="5" s="1"/>
  <c r="AF42" i="6"/>
  <c r="S72" i="5"/>
  <c r="AP72" i="5" s="1"/>
  <c r="AD85" i="6"/>
  <c r="AP85" i="6" s="1"/>
  <c r="S71" i="5"/>
  <c r="AP71" i="5" s="1"/>
  <c r="U39" i="6"/>
  <c r="AF63" i="5"/>
  <c r="T71" i="5"/>
  <c r="AE69" i="6"/>
  <c r="AD61" i="5"/>
  <c r="S61" i="5"/>
  <c r="T29" i="5"/>
  <c r="AF29" i="6"/>
  <c r="AO24" i="5"/>
  <c r="T106" i="5"/>
  <c r="AQ106" i="5" s="1"/>
  <c r="AO47" i="6"/>
  <c r="AM33" i="12"/>
  <c r="AY33" i="12" s="1"/>
  <c r="AM63" i="12"/>
  <c r="AY63" i="12" s="1"/>
  <c r="T80" i="5"/>
  <c r="AM31" i="12"/>
  <c r="AY31" i="12" s="1"/>
  <c r="AM34" i="12"/>
  <c r="AY34" i="12" s="1"/>
  <c r="AM25" i="12"/>
  <c r="AY25" i="12" s="1"/>
  <c r="AM49" i="12"/>
  <c r="AY49" i="12" s="1"/>
  <c r="AM76" i="12"/>
  <c r="AY76" i="12" s="1"/>
  <c r="AO15" i="6"/>
  <c r="AM104" i="12"/>
  <c r="AY104" i="12" s="1"/>
  <c r="AM18" i="12"/>
  <c r="AY18" i="12" s="1"/>
  <c r="AM89" i="12"/>
  <c r="AY89" i="12" s="1"/>
  <c r="AM47" i="12"/>
  <c r="AY47" i="12" s="1"/>
  <c r="AM26" i="12"/>
  <c r="AY26" i="12" s="1"/>
  <c r="AM65" i="12"/>
  <c r="AY65" i="12" s="1"/>
  <c r="AM20" i="12"/>
  <c r="AY20" i="12" s="1"/>
  <c r="AM39" i="12"/>
  <c r="AY39" i="12" s="1"/>
  <c r="AM36" i="12"/>
  <c r="AY36" i="12" s="1"/>
  <c r="AM105" i="12"/>
  <c r="AY105" i="12" s="1"/>
  <c r="AM92" i="12"/>
  <c r="AY92" i="12" s="1"/>
  <c r="AM60" i="12"/>
  <c r="AY60" i="12" s="1"/>
  <c r="AM41" i="12"/>
  <c r="AY41" i="12" s="1"/>
  <c r="AM87" i="12"/>
  <c r="AY87" i="12" s="1"/>
  <c r="AM44" i="12"/>
  <c r="AY44" i="12" s="1"/>
  <c r="AM82" i="12"/>
  <c r="AY82" i="12" s="1"/>
  <c r="AM73" i="12"/>
  <c r="AY73" i="12" s="1"/>
  <c r="AM79" i="12"/>
  <c r="AY79" i="12" s="1"/>
  <c r="AM84" i="12"/>
  <c r="AY84" i="12" s="1"/>
  <c r="AM42" i="12"/>
  <c r="AY42" i="12" s="1"/>
  <c r="AM103" i="12"/>
  <c r="AY103" i="12" s="1"/>
  <c r="AM81" i="12"/>
  <c r="AY81" i="12" s="1"/>
  <c r="AM28" i="12"/>
  <c r="AY28" i="12" s="1"/>
  <c r="AM52" i="12"/>
  <c r="AY52" i="12" s="1"/>
  <c r="AM66" i="12"/>
  <c r="AY66" i="12" s="1"/>
  <c r="AM15" i="12"/>
  <c r="AY15" i="12" s="1"/>
  <c r="AM17" i="12"/>
  <c r="AY17" i="12" s="1"/>
  <c r="AM58" i="12"/>
  <c r="AY58" i="12" s="1"/>
  <c r="AM57" i="12"/>
  <c r="AY57" i="12" s="1"/>
  <c r="AM74" i="12"/>
  <c r="AY74" i="12" s="1"/>
  <c r="AM71" i="12"/>
  <c r="AY71" i="12" s="1"/>
  <c r="U47" i="6"/>
  <c r="AM100" i="12"/>
  <c r="AY100" i="12" s="1"/>
  <c r="AM98" i="12"/>
  <c r="AY98" i="12" s="1"/>
  <c r="AM12" i="12"/>
  <c r="AY12" i="12" s="1"/>
  <c r="AM68" i="12"/>
  <c r="AY68" i="12" s="1"/>
  <c r="U23" i="6"/>
  <c r="AM95" i="12"/>
  <c r="AY95" i="12" s="1"/>
  <c r="AM23" i="12"/>
  <c r="AY23" i="12" s="1"/>
  <c r="AM55" i="12"/>
  <c r="AY55" i="12" s="1"/>
  <c r="AM50" i="12"/>
  <c r="AY50" i="12" s="1"/>
  <c r="AM108" i="12"/>
  <c r="AY108" i="12" s="1"/>
  <c r="AM97" i="12"/>
  <c r="AY97" i="12" s="1"/>
  <c r="AM90" i="12"/>
  <c r="AY90" i="12" s="1"/>
  <c r="T79" i="5"/>
  <c r="AQ79" i="5" s="1"/>
  <c r="AE38" i="5"/>
  <c r="AQ38" i="5" s="1"/>
  <c r="AO103" i="5"/>
  <c r="T90" i="6"/>
  <c r="AQ90" i="6" s="1"/>
  <c r="AE70" i="6"/>
  <c r="AQ70" i="6" s="1"/>
  <c r="T57" i="5"/>
  <c r="AQ57" i="5" s="1"/>
  <c r="AE107" i="5"/>
  <c r="AQ107" i="5" s="1"/>
  <c r="T64" i="5"/>
  <c r="AQ64" i="5" s="1"/>
  <c r="T34" i="5"/>
  <c r="AQ34" i="5" s="1"/>
  <c r="T86" i="5"/>
  <c r="AQ86" i="5" s="1"/>
  <c r="AE42" i="5"/>
  <c r="AQ42" i="5" s="1"/>
  <c r="T51" i="5"/>
  <c r="AQ51" i="5" s="1"/>
  <c r="T100" i="6"/>
  <c r="AQ100" i="6" s="1"/>
  <c r="AE12" i="5"/>
  <c r="AQ12" i="5" s="1"/>
  <c r="AE59" i="5"/>
  <c r="AQ59" i="5" s="1"/>
  <c r="AE65" i="6"/>
  <c r="AQ65" i="6" s="1"/>
  <c r="T48" i="6"/>
  <c r="AQ48" i="6" s="1"/>
  <c r="T91" i="6"/>
  <c r="AQ91" i="6" s="1"/>
  <c r="T85" i="5"/>
  <c r="AQ85" i="5" s="1"/>
  <c r="AE62" i="5"/>
  <c r="AQ62" i="5" s="1"/>
  <c r="T92" i="5"/>
  <c r="AQ92" i="5" s="1"/>
  <c r="T32" i="5"/>
  <c r="AQ32" i="5" s="1"/>
  <c r="T26" i="5"/>
  <c r="AQ26" i="5" s="1"/>
  <c r="T22" i="5"/>
  <c r="AQ22" i="5" s="1"/>
  <c r="AE35" i="5"/>
  <c r="AQ35" i="5" s="1"/>
  <c r="AE31" i="6"/>
  <c r="AQ31" i="6" s="1"/>
  <c r="AE99" i="5"/>
  <c r="AQ99" i="5" s="1"/>
  <c r="T61" i="6"/>
  <c r="AQ61" i="6" s="1"/>
  <c r="T36" i="6"/>
  <c r="AQ36" i="6" s="1"/>
  <c r="AE44" i="5"/>
  <c r="AQ44" i="5" s="1"/>
  <c r="AE20" i="5"/>
  <c r="AQ20" i="5" s="1"/>
  <c r="AE20" i="6"/>
  <c r="AQ20" i="6" s="1"/>
  <c r="AE77" i="5"/>
  <c r="AQ77" i="5" s="1"/>
  <c r="T30" i="5"/>
  <c r="AQ30" i="5" s="1"/>
  <c r="T47" i="5"/>
  <c r="AQ47" i="5" s="1"/>
  <c r="T52" i="5"/>
  <c r="AQ52" i="5" s="1"/>
  <c r="T61" i="5"/>
  <c r="AQ61" i="5" s="1"/>
  <c r="T59" i="6"/>
  <c r="AQ59" i="6" s="1"/>
  <c r="AE60" i="6"/>
  <c r="AQ60" i="6" s="1"/>
  <c r="AE57" i="6"/>
  <c r="AQ57" i="6" s="1"/>
  <c r="T31" i="5"/>
  <c r="AQ31" i="5" s="1"/>
  <c r="T45" i="5"/>
  <c r="AQ45" i="5" s="1"/>
  <c r="T108" i="5"/>
  <c r="AQ108" i="5" s="1"/>
  <c r="T67" i="5"/>
  <c r="AQ67" i="5" s="1"/>
  <c r="AE76" i="5"/>
  <c r="AQ76" i="5" s="1"/>
  <c r="T94" i="5"/>
  <c r="AQ94" i="5" s="1"/>
  <c r="AE97" i="5"/>
  <c r="AQ97" i="5" s="1"/>
  <c r="T76" i="6"/>
  <c r="AQ76" i="6" s="1"/>
  <c r="AE87" i="5"/>
  <c r="AQ87" i="5" s="1"/>
  <c r="AE100" i="5"/>
  <c r="AQ100" i="5" s="1"/>
  <c r="AE56" i="5"/>
  <c r="AQ56" i="5" s="1"/>
  <c r="AE16" i="5"/>
  <c r="AQ16" i="5" s="1"/>
  <c r="AE68" i="5"/>
  <c r="AQ68" i="5" s="1"/>
  <c r="AE54" i="5"/>
  <c r="AQ54" i="5" s="1"/>
  <c r="AF52" i="6"/>
  <c r="AF75" i="6"/>
  <c r="U62" i="5"/>
  <c r="U30" i="5"/>
  <c r="AF60" i="5"/>
  <c r="AF78" i="5"/>
  <c r="U82" i="5"/>
  <c r="U52" i="5"/>
  <c r="U59" i="5"/>
  <c r="AF75" i="5"/>
  <c r="AF44" i="5"/>
  <c r="AF79" i="6"/>
  <c r="U50" i="6"/>
  <c r="U105" i="6"/>
  <c r="U26" i="6"/>
  <c r="U38" i="6"/>
  <c r="AF20" i="6"/>
  <c r="T36" i="5"/>
  <c r="AQ36" i="5" s="1"/>
  <c r="T38" i="6"/>
  <c r="AQ38" i="6" s="1"/>
  <c r="U86" i="6"/>
  <c r="AF15" i="6"/>
  <c r="U97" i="6"/>
  <c r="U57" i="6"/>
  <c r="U84" i="6"/>
  <c r="U54" i="6"/>
  <c r="U27" i="6"/>
  <c r="AF79" i="5"/>
  <c r="AF50" i="5"/>
  <c r="U105" i="5"/>
  <c r="AF26" i="5"/>
  <c r="U38" i="5"/>
  <c r="AF20" i="5"/>
  <c r="AF86" i="5"/>
  <c r="U42" i="5"/>
  <c r="U15" i="5"/>
  <c r="U16" i="5"/>
  <c r="U97" i="5"/>
  <c r="U57" i="5"/>
  <c r="U84" i="5"/>
  <c r="AF54" i="5"/>
  <c r="AF27" i="5"/>
  <c r="U85" i="6"/>
  <c r="AF61" i="6"/>
  <c r="U94" i="6"/>
  <c r="U65" i="6"/>
  <c r="U55" i="6"/>
  <c r="U89" i="6"/>
  <c r="U68" i="6"/>
  <c r="AF40" i="6"/>
  <c r="AF12" i="6"/>
  <c r="AF108" i="6"/>
  <c r="U35" i="6"/>
  <c r="AF70" i="6"/>
  <c r="AF107" i="6"/>
  <c r="U92" i="6"/>
  <c r="AF94" i="5"/>
  <c r="U65" i="5"/>
  <c r="AF93" i="5"/>
  <c r="U55" i="5"/>
  <c r="U89" i="5"/>
  <c r="AF68" i="5"/>
  <c r="AF32" i="5"/>
  <c r="U40" i="5"/>
  <c r="AE94" i="6"/>
  <c r="AQ94" i="6" s="1"/>
  <c r="AF70" i="5"/>
  <c r="U67" i="6"/>
  <c r="U46" i="6"/>
  <c r="U51" i="6"/>
  <c r="U99" i="6"/>
  <c r="AF69" i="6"/>
  <c r="U82" i="6"/>
  <c r="U36" i="5"/>
  <c r="AF108" i="5"/>
  <c r="AF35" i="5"/>
  <c r="AF39" i="5"/>
  <c r="U92" i="5"/>
  <c r="AF76" i="6"/>
  <c r="T28" i="5"/>
  <c r="AQ28" i="5" s="1"/>
  <c r="AF91" i="6"/>
  <c r="U81" i="6"/>
  <c r="U100" i="6"/>
  <c r="U22" i="6"/>
  <c r="U37" i="6"/>
  <c r="U64" i="6"/>
  <c r="AF67" i="5"/>
  <c r="U28" i="5"/>
  <c r="U76" i="5"/>
  <c r="AF46" i="5"/>
  <c r="AF101" i="5"/>
  <c r="U51" i="5"/>
  <c r="AF103" i="5"/>
  <c r="AF99" i="5"/>
  <c r="AF69" i="5"/>
  <c r="AF71" i="5"/>
  <c r="AF60" i="6"/>
  <c r="U78" i="6"/>
  <c r="U59" i="6"/>
  <c r="U44" i="6"/>
  <c r="U56" i="5"/>
  <c r="U83" i="5"/>
  <c r="AF77" i="5"/>
  <c r="AF72" i="5"/>
  <c r="U73" i="5"/>
  <c r="AE93" i="5"/>
  <c r="AQ93" i="5" s="1"/>
  <c r="U12" i="5"/>
  <c r="AF53" i="5"/>
  <c r="AF90" i="5"/>
  <c r="AF107" i="5"/>
  <c r="U28" i="6"/>
  <c r="U101" i="6"/>
  <c r="U91" i="5"/>
  <c r="AF47" i="5"/>
  <c r="U102" i="5"/>
  <c r="AF81" i="5"/>
  <c r="U100" i="5"/>
  <c r="AF22" i="5"/>
  <c r="AF64" i="5"/>
  <c r="U36" i="6"/>
  <c r="AF56" i="6"/>
  <c r="U62" i="6"/>
  <c r="U83" i="6"/>
  <c r="U77" i="6"/>
  <c r="U72" i="6"/>
  <c r="U30" i="6"/>
  <c r="U73" i="6"/>
  <c r="AE56" i="6"/>
  <c r="AQ56" i="6" s="1"/>
  <c r="T42" i="6"/>
  <c r="AQ42" i="6" s="1"/>
  <c r="T87" i="6"/>
  <c r="AQ87" i="6" s="1"/>
  <c r="AE71" i="6"/>
  <c r="AQ71" i="6" s="1"/>
  <c r="AE85" i="6"/>
  <c r="AQ85" i="6" s="1"/>
  <c r="AE27" i="6"/>
  <c r="AQ27" i="6" s="1"/>
  <c r="T22" i="6"/>
  <c r="AQ22" i="6" s="1"/>
  <c r="T81" i="6"/>
  <c r="AQ81" i="6" s="1"/>
  <c r="AE73" i="6"/>
  <c r="AQ73" i="6" s="1"/>
  <c r="AE12" i="6"/>
  <c r="AQ12" i="6" s="1"/>
  <c r="AE75" i="6"/>
  <c r="AQ75" i="6" s="1"/>
  <c r="T44" i="6"/>
  <c r="AQ44" i="6" s="1"/>
  <c r="T28" i="6"/>
  <c r="AQ28" i="6" s="1"/>
  <c r="T52" i="6"/>
  <c r="AQ52" i="6" s="1"/>
  <c r="AE64" i="6"/>
  <c r="AQ64" i="6" s="1"/>
  <c r="AE108" i="6"/>
  <c r="AQ108" i="6" s="1"/>
  <c r="T54" i="6"/>
  <c r="AQ54" i="6" s="1"/>
  <c r="T79" i="6"/>
  <c r="AQ79" i="6" s="1"/>
  <c r="AE83" i="6"/>
  <c r="AQ83" i="6" s="1"/>
  <c r="T90" i="5"/>
  <c r="AQ90" i="5" s="1"/>
  <c r="T55" i="6"/>
  <c r="AQ55" i="6" s="1"/>
  <c r="AE84" i="6"/>
  <c r="AQ84" i="6" s="1"/>
  <c r="AE73" i="5"/>
  <c r="AQ73" i="5" s="1"/>
  <c r="AE72" i="5"/>
  <c r="AQ72" i="5" s="1"/>
  <c r="AE78" i="5"/>
  <c r="AQ78" i="5" s="1"/>
  <c r="AE69" i="5"/>
  <c r="AQ69" i="5" s="1"/>
  <c r="AE91" i="5"/>
  <c r="AQ91" i="5" s="1"/>
  <c r="T50" i="6"/>
  <c r="AQ50" i="6" s="1"/>
  <c r="AE30" i="6"/>
  <c r="AQ30" i="6" s="1"/>
  <c r="T35" i="6"/>
  <c r="AQ35" i="6" s="1"/>
  <c r="T105" i="6"/>
  <c r="AQ105" i="6" s="1"/>
  <c r="AE46" i="6"/>
  <c r="AQ46" i="6" s="1"/>
  <c r="T67" i="6"/>
  <c r="AQ67" i="6" s="1"/>
  <c r="AE51" i="6"/>
  <c r="AQ51" i="6" s="1"/>
  <c r="AE92" i="6"/>
  <c r="AQ92" i="6" s="1"/>
  <c r="AE63" i="6"/>
  <c r="AQ63" i="6" s="1"/>
  <c r="T89" i="6"/>
  <c r="AQ89" i="6" s="1"/>
  <c r="T97" i="6"/>
  <c r="AQ97" i="6" s="1"/>
  <c r="T39" i="6"/>
  <c r="AQ39" i="6" s="1"/>
  <c r="T78" i="6"/>
  <c r="AQ78" i="6" s="1"/>
  <c r="AE16" i="6"/>
  <c r="AQ16" i="6" s="1"/>
  <c r="T86" i="6"/>
  <c r="AQ86" i="6" s="1"/>
  <c r="T80" i="6"/>
  <c r="AQ80" i="6" s="1"/>
  <c r="T68" i="6"/>
  <c r="AQ68" i="6" s="1"/>
  <c r="T99" i="6"/>
  <c r="AQ99" i="6" s="1"/>
  <c r="AE62" i="6"/>
  <c r="AQ62" i="6" s="1"/>
  <c r="AP58" i="6"/>
  <c r="AO17" i="6"/>
  <c r="AE65" i="5"/>
  <c r="AQ65" i="5" s="1"/>
  <c r="AE50" i="5"/>
  <c r="AQ50" i="5" s="1"/>
  <c r="AE46" i="5"/>
  <c r="AQ46" i="5" s="1"/>
  <c r="T105" i="5"/>
  <c r="AQ105" i="5" s="1"/>
  <c r="AE81" i="5"/>
  <c r="AQ81" i="5" s="1"/>
  <c r="T70" i="5"/>
  <c r="AQ70" i="5" s="1"/>
  <c r="T89" i="5"/>
  <c r="AQ89" i="5" s="1"/>
  <c r="T55" i="5"/>
  <c r="AQ55" i="5" s="1"/>
  <c r="AE84" i="5"/>
  <c r="AQ84" i="5" s="1"/>
  <c r="AE83" i="5"/>
  <c r="AQ83" i="5" s="1"/>
  <c r="T48" i="5"/>
  <c r="AQ48" i="5" s="1"/>
  <c r="AE102" i="5"/>
  <c r="AQ102" i="5" s="1"/>
  <c r="AO21" i="6"/>
  <c r="AP88" i="6"/>
  <c r="AP49" i="5"/>
  <c r="AP41" i="5"/>
  <c r="AO13" i="5"/>
  <c r="AP11" i="5"/>
  <c r="AO10" i="5"/>
  <c r="AO18" i="6"/>
  <c r="AO14" i="6"/>
  <c r="AP25" i="6"/>
  <c r="AO13" i="6"/>
  <c r="AP43" i="6"/>
  <c r="AP41" i="6"/>
  <c r="AO10" i="6"/>
  <c r="AP19" i="5"/>
  <c r="T43" i="5"/>
  <c r="AE43" i="5"/>
  <c r="AP11" i="6"/>
  <c r="T66" i="6"/>
  <c r="AE66" i="6"/>
  <c r="AD17" i="5"/>
  <c r="S17" i="5"/>
  <c r="AP19" i="6"/>
  <c r="T88" i="5"/>
  <c r="AE88" i="5"/>
  <c r="S13" i="5"/>
  <c r="AD13" i="5"/>
  <c r="AD10" i="6"/>
  <c r="S10" i="6"/>
  <c r="AE43" i="6"/>
  <c r="T43" i="6"/>
  <c r="S14" i="5"/>
  <c r="AD14" i="5"/>
  <c r="AP74" i="6"/>
  <c r="S17" i="6"/>
  <c r="AD17" i="6"/>
  <c r="AO14" i="5"/>
  <c r="AE11" i="5"/>
  <c r="T11" i="5"/>
  <c r="AD10" i="5"/>
  <c r="S10" i="5"/>
  <c r="AE19" i="6"/>
  <c r="T19" i="6"/>
  <c r="AE33" i="5"/>
  <c r="T33" i="5"/>
  <c r="T25" i="6"/>
  <c r="AE25" i="6"/>
  <c r="AE96" i="6"/>
  <c r="T96" i="6"/>
  <c r="T49" i="6"/>
  <c r="AE49" i="6"/>
  <c r="S14" i="6"/>
  <c r="AD14" i="6"/>
  <c r="AE104" i="5"/>
  <c r="T104" i="5"/>
  <c r="AE41" i="5"/>
  <c r="T41" i="5"/>
  <c r="AE25" i="5"/>
  <c r="T25" i="5"/>
  <c r="AP49" i="6"/>
  <c r="AP104" i="6"/>
  <c r="AO21" i="5"/>
  <c r="AP88" i="5"/>
  <c r="AO18" i="5"/>
  <c r="AP25" i="5"/>
  <c r="AP33" i="6"/>
  <c r="T58" i="5"/>
  <c r="AE58" i="5"/>
  <c r="AE19" i="5"/>
  <c r="T19" i="5"/>
  <c r="S21" i="5"/>
  <c r="AD21" i="5"/>
  <c r="AE104" i="6"/>
  <c r="T104" i="6"/>
  <c r="AP43" i="5"/>
  <c r="AE41" i="6"/>
  <c r="T41" i="6"/>
  <c r="AP33" i="5"/>
  <c r="AE88" i="6"/>
  <c r="T88" i="6"/>
  <c r="T33" i="6"/>
  <c r="AE33" i="6"/>
  <c r="T96" i="5"/>
  <c r="AE96" i="5"/>
  <c r="T49" i="5"/>
  <c r="AE49" i="5"/>
  <c r="AD13" i="6"/>
  <c r="S13" i="6"/>
  <c r="S21" i="6"/>
  <c r="AD21" i="6"/>
  <c r="AE66" i="5"/>
  <c r="T66" i="5"/>
  <c r="AP104" i="5"/>
  <c r="AD18" i="6"/>
  <c r="S18" i="6"/>
  <c r="AO17" i="5"/>
  <c r="AE58" i="6"/>
  <c r="T58" i="6"/>
  <c r="AD18" i="5"/>
  <c r="S18" i="5"/>
  <c r="AE11" i="6"/>
  <c r="T11" i="6"/>
  <c r="K5" i="14" l="1"/>
  <c r="L9" i="5" s="1"/>
  <c r="K5" i="13"/>
  <c r="L9" i="6" s="1"/>
  <c r="L108" i="5"/>
  <c r="L108" i="6"/>
  <c r="K55" i="14"/>
  <c r="L59" i="5" s="1"/>
  <c r="K7" i="14"/>
  <c r="L11" i="5" s="1"/>
  <c r="K15" i="13"/>
  <c r="L19" i="6" s="1"/>
  <c r="K31" i="13"/>
  <c r="L35" i="6" s="1"/>
  <c r="K63" i="13"/>
  <c r="L67" i="6" s="1"/>
  <c r="K82" i="14"/>
  <c r="L86" i="5" s="1"/>
  <c r="K47" i="13"/>
  <c r="L51" i="6" s="1"/>
  <c r="K55" i="13"/>
  <c r="L59" i="6" s="1"/>
  <c r="AE37" i="6"/>
  <c r="AQ37" i="6" s="1"/>
  <c r="K82" i="13"/>
  <c r="L86" i="6" s="1"/>
  <c r="K15" i="14"/>
  <c r="L19" i="5" s="1"/>
  <c r="T24" i="6"/>
  <c r="K7" i="13"/>
  <c r="L11" i="6" s="1"/>
  <c r="AE23" i="6"/>
  <c r="AQ23" i="6" s="1"/>
  <c r="T74" i="6"/>
  <c r="AQ74" i="6" s="1"/>
  <c r="AE63" i="5"/>
  <c r="AQ63" i="5" s="1"/>
  <c r="AE40" i="6"/>
  <c r="AQ40" i="6" s="1"/>
  <c r="K33" i="13"/>
  <c r="L37" i="6" s="1"/>
  <c r="K33" i="14"/>
  <c r="L37" i="5" s="1"/>
  <c r="K91" i="13"/>
  <c r="L95" i="6" s="1"/>
  <c r="K91" i="14"/>
  <c r="L95" i="5" s="1"/>
  <c r="K75" i="13"/>
  <c r="L79" i="6" s="1"/>
  <c r="K75" i="14"/>
  <c r="L79" i="5" s="1"/>
  <c r="K38" i="14"/>
  <c r="L42" i="5" s="1"/>
  <c r="K38" i="13"/>
  <c r="L42" i="6" s="1"/>
  <c r="K86" i="13"/>
  <c r="L90" i="6" s="1"/>
  <c r="K86" i="14"/>
  <c r="L90" i="5" s="1"/>
  <c r="K14" i="14"/>
  <c r="L18" i="5" s="1"/>
  <c r="K14" i="13"/>
  <c r="L18" i="6" s="1"/>
  <c r="K95" i="13"/>
  <c r="L99" i="6" s="1"/>
  <c r="K95" i="14"/>
  <c r="L99" i="5" s="1"/>
  <c r="K89" i="13"/>
  <c r="L93" i="6" s="1"/>
  <c r="K89" i="14"/>
  <c r="L93" i="5" s="1"/>
  <c r="K92" i="13"/>
  <c r="L96" i="6" s="1"/>
  <c r="K92" i="14"/>
  <c r="L96" i="5" s="1"/>
  <c r="K9" i="13"/>
  <c r="L13" i="6" s="1"/>
  <c r="K9" i="14"/>
  <c r="L13" i="5" s="1"/>
  <c r="K97" i="13"/>
  <c r="L101" i="6" s="1"/>
  <c r="K97" i="14"/>
  <c r="L101" i="5" s="1"/>
  <c r="K59" i="14"/>
  <c r="L63" i="5" s="1"/>
  <c r="K59" i="13"/>
  <c r="L63" i="6" s="1"/>
  <c r="K70" i="13"/>
  <c r="L74" i="6" s="1"/>
  <c r="K70" i="14"/>
  <c r="L74" i="5" s="1"/>
  <c r="K61" i="13"/>
  <c r="L65" i="6" s="1"/>
  <c r="K61" i="14"/>
  <c r="L65" i="5" s="1"/>
  <c r="K58" i="13"/>
  <c r="L62" i="6" s="1"/>
  <c r="K58" i="14"/>
  <c r="L62" i="5" s="1"/>
  <c r="K49" i="13"/>
  <c r="L53" i="6" s="1"/>
  <c r="K49" i="14"/>
  <c r="L53" i="5" s="1"/>
  <c r="K62" i="13"/>
  <c r="L66" i="6" s="1"/>
  <c r="K62" i="14"/>
  <c r="L66" i="5" s="1"/>
  <c r="K78" i="13"/>
  <c r="L82" i="6" s="1"/>
  <c r="K78" i="14"/>
  <c r="L82" i="5" s="1"/>
  <c r="K41" i="13"/>
  <c r="L45" i="6" s="1"/>
  <c r="K41" i="14"/>
  <c r="L45" i="5" s="1"/>
  <c r="K12" i="14"/>
  <c r="L16" i="5" s="1"/>
  <c r="K12" i="13"/>
  <c r="L16" i="6" s="1"/>
  <c r="K28" i="14"/>
  <c r="L32" i="5" s="1"/>
  <c r="K28" i="13"/>
  <c r="L32" i="6" s="1"/>
  <c r="K52" i="13"/>
  <c r="L56" i="6" s="1"/>
  <c r="K52" i="14"/>
  <c r="L56" i="5" s="1"/>
  <c r="K98" i="13"/>
  <c r="L102" i="6" s="1"/>
  <c r="K98" i="14"/>
  <c r="L102" i="5" s="1"/>
  <c r="K102" i="13"/>
  <c r="L106" i="6" s="1"/>
  <c r="K102" i="14"/>
  <c r="L106" i="5" s="1"/>
  <c r="K65" i="13"/>
  <c r="L69" i="6" s="1"/>
  <c r="K65" i="14"/>
  <c r="L69" i="5" s="1"/>
  <c r="K81" i="13"/>
  <c r="L85" i="6" s="1"/>
  <c r="K81" i="14"/>
  <c r="L85" i="5" s="1"/>
  <c r="K99" i="13"/>
  <c r="L103" i="6" s="1"/>
  <c r="K99" i="14"/>
  <c r="L103" i="5" s="1"/>
  <c r="K43" i="14"/>
  <c r="L47" i="5" s="1"/>
  <c r="K43" i="13"/>
  <c r="L47" i="6" s="1"/>
  <c r="K69" i="13"/>
  <c r="L73" i="6" s="1"/>
  <c r="K69" i="14"/>
  <c r="L73" i="5" s="1"/>
  <c r="K44" i="14"/>
  <c r="L48" i="5" s="1"/>
  <c r="K44" i="13"/>
  <c r="L48" i="6" s="1"/>
  <c r="K94" i="13"/>
  <c r="L98" i="6" s="1"/>
  <c r="K94" i="14"/>
  <c r="L98" i="5" s="1"/>
  <c r="K68" i="13"/>
  <c r="L72" i="6" s="1"/>
  <c r="K68" i="14"/>
  <c r="L72" i="5" s="1"/>
  <c r="K60" i="13"/>
  <c r="L64" i="6" s="1"/>
  <c r="K60" i="14"/>
  <c r="L64" i="5" s="1"/>
  <c r="K20" i="14"/>
  <c r="L24" i="5" s="1"/>
  <c r="K20" i="13"/>
  <c r="L24" i="6" s="1"/>
  <c r="K19" i="14"/>
  <c r="L23" i="5" s="1"/>
  <c r="K19" i="13"/>
  <c r="L23" i="6" s="1"/>
  <c r="K57" i="13"/>
  <c r="L61" i="6" s="1"/>
  <c r="K57" i="14"/>
  <c r="L61" i="5" s="1"/>
  <c r="K26" i="14"/>
  <c r="L30" i="5" s="1"/>
  <c r="K26" i="13"/>
  <c r="L30" i="6" s="1"/>
  <c r="K51" i="14"/>
  <c r="L55" i="5" s="1"/>
  <c r="K51" i="13"/>
  <c r="L55" i="6" s="1"/>
  <c r="K46" i="13"/>
  <c r="L50" i="6" s="1"/>
  <c r="K46" i="14"/>
  <c r="L50" i="5" s="1"/>
  <c r="K36" i="14"/>
  <c r="L40" i="5" s="1"/>
  <c r="K36" i="13"/>
  <c r="L40" i="6" s="1"/>
  <c r="K67" i="13"/>
  <c r="L71" i="6" s="1"/>
  <c r="K67" i="14"/>
  <c r="L71" i="5" s="1"/>
  <c r="K35" i="14"/>
  <c r="L39" i="5" s="1"/>
  <c r="K35" i="13"/>
  <c r="L39" i="6" s="1"/>
  <c r="K30" i="14"/>
  <c r="L34" i="5" s="1"/>
  <c r="K30" i="13"/>
  <c r="L34" i="6" s="1"/>
  <c r="K83" i="13"/>
  <c r="L87" i="6" s="1"/>
  <c r="K83" i="14"/>
  <c r="L87" i="5" s="1"/>
  <c r="K27" i="14"/>
  <c r="L31" i="5" s="1"/>
  <c r="K27" i="13"/>
  <c r="L31" i="6" s="1"/>
  <c r="K21" i="13"/>
  <c r="L25" i="6" s="1"/>
  <c r="K21" i="14"/>
  <c r="L25" i="5" s="1"/>
  <c r="K71" i="13"/>
  <c r="L75" i="6" s="1"/>
  <c r="K71" i="14"/>
  <c r="L75" i="5" s="1"/>
  <c r="K84" i="13"/>
  <c r="L88" i="6" s="1"/>
  <c r="K84" i="14"/>
  <c r="L88" i="5" s="1"/>
  <c r="K22" i="13"/>
  <c r="L26" i="6" s="1"/>
  <c r="K22" i="14"/>
  <c r="L26" i="5" s="1"/>
  <c r="K76" i="13"/>
  <c r="L80" i="6" s="1"/>
  <c r="K76" i="14"/>
  <c r="L80" i="5" s="1"/>
  <c r="K54" i="13"/>
  <c r="L58" i="6" s="1"/>
  <c r="K54" i="14"/>
  <c r="L58" i="5" s="1"/>
  <c r="K25" i="13"/>
  <c r="L29" i="6" s="1"/>
  <c r="K25" i="14"/>
  <c r="L29" i="5" s="1"/>
  <c r="K17" i="13"/>
  <c r="L21" i="6" s="1"/>
  <c r="K17" i="14"/>
  <c r="L21" i="5" s="1"/>
  <c r="K6" i="14"/>
  <c r="L10" i="5" s="1"/>
  <c r="K6" i="13"/>
  <c r="L10" i="6" s="1"/>
  <c r="K11" i="14"/>
  <c r="L15" i="5" s="1"/>
  <c r="K11" i="13"/>
  <c r="L15" i="6" s="1"/>
  <c r="K73" i="13"/>
  <c r="L77" i="6" s="1"/>
  <c r="K73" i="14"/>
  <c r="L77" i="5" s="1"/>
  <c r="AF38" i="6"/>
  <c r="AR38" i="6" s="1"/>
  <c r="T53" i="5"/>
  <c r="AQ53" i="5" s="1"/>
  <c r="AE77" i="6"/>
  <c r="AQ77" i="6" s="1"/>
  <c r="AE32" i="6"/>
  <c r="AQ32" i="6" s="1"/>
  <c r="AE34" i="6"/>
  <c r="AQ34" i="6" s="1"/>
  <c r="AE82" i="5"/>
  <c r="AQ82" i="5" s="1"/>
  <c r="AE40" i="5"/>
  <c r="AQ40" i="5" s="1"/>
  <c r="AF48" i="6"/>
  <c r="AE45" i="6"/>
  <c r="AQ45" i="6" s="1"/>
  <c r="T74" i="5"/>
  <c r="AQ74" i="5" s="1"/>
  <c r="AE26" i="6"/>
  <c r="AQ26" i="6" s="1"/>
  <c r="T82" i="6"/>
  <c r="AQ82" i="6" s="1"/>
  <c r="AE23" i="5"/>
  <c r="AQ23" i="5" s="1"/>
  <c r="U80" i="6"/>
  <c r="U71" i="6"/>
  <c r="T102" i="6"/>
  <c r="AQ102" i="6" s="1"/>
  <c r="T15" i="5"/>
  <c r="AQ15" i="5" s="1"/>
  <c r="AE39" i="5"/>
  <c r="AQ39" i="5" s="1"/>
  <c r="T47" i="6"/>
  <c r="AQ47" i="6" s="1"/>
  <c r="U45" i="6"/>
  <c r="T69" i="6"/>
  <c r="AQ69" i="6" s="1"/>
  <c r="T24" i="5"/>
  <c r="AQ24" i="5" s="1"/>
  <c r="U23" i="5"/>
  <c r="U34" i="5"/>
  <c r="T15" i="6"/>
  <c r="AQ15" i="6" s="1"/>
  <c r="U85" i="5"/>
  <c r="U24" i="6"/>
  <c r="U90" i="6"/>
  <c r="T93" i="6"/>
  <c r="AQ93" i="6" s="1"/>
  <c r="U95" i="5"/>
  <c r="AE98" i="6"/>
  <c r="AQ98" i="6" s="1"/>
  <c r="T53" i="6"/>
  <c r="AQ53" i="6" s="1"/>
  <c r="AE29" i="5"/>
  <c r="AQ29" i="5" s="1"/>
  <c r="AG71" i="6"/>
  <c r="T95" i="6"/>
  <c r="AQ95" i="6" s="1"/>
  <c r="AF37" i="5"/>
  <c r="AF58" i="5"/>
  <c r="AF95" i="6"/>
  <c r="U48" i="5"/>
  <c r="AE29" i="6"/>
  <c r="AQ29" i="6" s="1"/>
  <c r="T103" i="6"/>
  <c r="AQ103" i="6" s="1"/>
  <c r="AF80" i="5"/>
  <c r="U16" i="6"/>
  <c r="U61" i="5"/>
  <c r="AE71" i="5"/>
  <c r="AQ71" i="5" s="1"/>
  <c r="T95" i="5"/>
  <c r="AQ95" i="5" s="1"/>
  <c r="T106" i="6"/>
  <c r="AQ106" i="6" s="1"/>
  <c r="V85" i="5"/>
  <c r="U66" i="5"/>
  <c r="AF62" i="5"/>
  <c r="AR62" i="5" s="1"/>
  <c r="AF98" i="6"/>
  <c r="U103" i="6"/>
  <c r="AF66" i="6"/>
  <c r="AF84" i="5"/>
  <c r="AR84" i="5" s="1"/>
  <c r="T98" i="5"/>
  <c r="AQ98" i="5" s="1"/>
  <c r="AG93" i="5"/>
  <c r="AF31" i="5"/>
  <c r="AF63" i="6"/>
  <c r="AE103" i="5"/>
  <c r="AQ103" i="5" s="1"/>
  <c r="U86" i="5"/>
  <c r="AR86" i="5" s="1"/>
  <c r="AE101" i="6"/>
  <c r="AQ101" i="6" s="1"/>
  <c r="AG42" i="6"/>
  <c r="AF65" i="6"/>
  <c r="AR65" i="6" s="1"/>
  <c r="AE101" i="5"/>
  <c r="AQ101" i="5" s="1"/>
  <c r="AG87" i="6"/>
  <c r="AF102" i="6"/>
  <c r="AG90" i="5"/>
  <c r="U96" i="6"/>
  <c r="T37" i="5"/>
  <c r="AQ37" i="5" s="1"/>
  <c r="AF86" i="6"/>
  <c r="AR86" i="6" s="1"/>
  <c r="AG45" i="5"/>
  <c r="V106" i="6"/>
  <c r="AF93" i="6"/>
  <c r="AF27" i="6"/>
  <c r="AR27" i="6" s="1"/>
  <c r="U79" i="5"/>
  <c r="AR79" i="5" s="1"/>
  <c r="U27" i="5"/>
  <c r="AR27" i="5" s="1"/>
  <c r="AF68" i="6"/>
  <c r="AR68" i="6" s="1"/>
  <c r="AF65" i="5"/>
  <c r="AR65" i="5" s="1"/>
  <c r="AF106" i="5"/>
  <c r="AR106" i="5" s="1"/>
  <c r="AF87" i="6"/>
  <c r="AF45" i="5"/>
  <c r="AP61" i="5"/>
  <c r="AF97" i="5"/>
  <c r="AR97" i="5" s="1"/>
  <c r="AF92" i="6"/>
  <c r="AR92" i="6" s="1"/>
  <c r="U26" i="5"/>
  <c r="AR26" i="5" s="1"/>
  <c r="AG24" i="6"/>
  <c r="AP72" i="6"/>
  <c r="U101" i="5"/>
  <c r="AR101" i="5" s="1"/>
  <c r="U69" i="5"/>
  <c r="AR69" i="5" s="1"/>
  <c r="AF94" i="6"/>
  <c r="AR94" i="6" s="1"/>
  <c r="U77" i="5"/>
  <c r="AR77" i="5" s="1"/>
  <c r="U68" i="5"/>
  <c r="AR68" i="5" s="1"/>
  <c r="AF74" i="5"/>
  <c r="AG37" i="6"/>
  <c r="AF47" i="6"/>
  <c r="AR47" i="6" s="1"/>
  <c r="AF59" i="5"/>
  <c r="AR59" i="5" s="1"/>
  <c r="U67" i="5"/>
  <c r="AR67" i="5" s="1"/>
  <c r="U40" i="6"/>
  <c r="AR40" i="6" s="1"/>
  <c r="AF89" i="5"/>
  <c r="AR89" i="5" s="1"/>
  <c r="U99" i="5"/>
  <c r="AR99" i="5" s="1"/>
  <c r="AF55" i="6"/>
  <c r="AR55" i="6" s="1"/>
  <c r="U69" i="6"/>
  <c r="AR69" i="6" s="1"/>
  <c r="AF36" i="5"/>
  <c r="AR36" i="5" s="1"/>
  <c r="AF59" i="6"/>
  <c r="AR59" i="6" s="1"/>
  <c r="U35" i="5"/>
  <c r="AR35" i="5" s="1"/>
  <c r="AF87" i="5"/>
  <c r="AF83" i="6"/>
  <c r="AR83" i="6" s="1"/>
  <c r="AF32" i="6"/>
  <c r="AG56" i="5"/>
  <c r="AE80" i="5"/>
  <c r="AQ80" i="5" s="1"/>
  <c r="AF91" i="5"/>
  <c r="AR91" i="5" s="1"/>
  <c r="AF42" i="5"/>
  <c r="AR42" i="5" s="1"/>
  <c r="U50" i="5"/>
  <c r="AR50" i="5" s="1"/>
  <c r="U47" i="5"/>
  <c r="AR47" i="5" s="1"/>
  <c r="AF28" i="6"/>
  <c r="AR28" i="6" s="1"/>
  <c r="U106" i="6"/>
  <c r="AR106" i="6" s="1"/>
  <c r="AF26" i="6"/>
  <c r="AR26" i="6" s="1"/>
  <c r="U79" i="6"/>
  <c r="AR79" i="6" s="1"/>
  <c r="U44" i="5"/>
  <c r="AR44" i="5" s="1"/>
  <c r="U15" i="6"/>
  <c r="AR15" i="6" s="1"/>
  <c r="AF15" i="5"/>
  <c r="AR15" i="5" s="1"/>
  <c r="AF84" i="6"/>
  <c r="AR84" i="6" s="1"/>
  <c r="U78" i="5"/>
  <c r="AR78" i="5" s="1"/>
  <c r="AF38" i="5"/>
  <c r="AR38" i="5" s="1"/>
  <c r="AF56" i="5"/>
  <c r="AR56" i="5" s="1"/>
  <c r="AF12" i="5"/>
  <c r="AR12" i="5" s="1"/>
  <c r="AF55" i="5"/>
  <c r="AR55" i="5" s="1"/>
  <c r="U52" i="6"/>
  <c r="AR52" i="6" s="1"/>
  <c r="AF53" i="6"/>
  <c r="AR53" i="6" s="1"/>
  <c r="AF23" i="6"/>
  <c r="AR23" i="6" s="1"/>
  <c r="AF101" i="6"/>
  <c r="AR101" i="6" s="1"/>
  <c r="AF85" i="6"/>
  <c r="AR85" i="6" s="1"/>
  <c r="U60" i="5"/>
  <c r="AR60" i="5" s="1"/>
  <c r="U75" i="6"/>
  <c r="AR75" i="6" s="1"/>
  <c r="AF92" i="5"/>
  <c r="AR92" i="5" s="1"/>
  <c r="AF97" i="6"/>
  <c r="AR97" i="6" s="1"/>
  <c r="AF30" i="5"/>
  <c r="AR30" i="5" s="1"/>
  <c r="U70" i="5"/>
  <c r="AR70" i="5" s="1"/>
  <c r="AF52" i="5"/>
  <c r="AR52" i="5" s="1"/>
  <c r="AF89" i="6"/>
  <c r="AR89" i="6" s="1"/>
  <c r="U53" i="5"/>
  <c r="AR53" i="5" s="1"/>
  <c r="AF77" i="6"/>
  <c r="AR77" i="6" s="1"/>
  <c r="U81" i="5"/>
  <c r="AR81" i="5" s="1"/>
  <c r="U90" i="5"/>
  <c r="AR90" i="5" s="1"/>
  <c r="AF28" i="5"/>
  <c r="AR28" i="5" s="1"/>
  <c r="U108" i="6"/>
  <c r="AR108" i="6" s="1"/>
  <c r="AF57" i="5"/>
  <c r="AR57" i="5" s="1"/>
  <c r="U72" i="5"/>
  <c r="AR72" i="5" s="1"/>
  <c r="U20" i="6"/>
  <c r="AR20" i="6" s="1"/>
  <c r="U93" i="5"/>
  <c r="AR93" i="5" s="1"/>
  <c r="AF22" i="6"/>
  <c r="AR22" i="6" s="1"/>
  <c r="U75" i="5"/>
  <c r="AR75" i="5" s="1"/>
  <c r="AF57" i="6"/>
  <c r="AR57" i="6" s="1"/>
  <c r="U108" i="5"/>
  <c r="AR108" i="5" s="1"/>
  <c r="U64" i="5"/>
  <c r="AR64" i="5" s="1"/>
  <c r="AF78" i="6"/>
  <c r="AR78" i="6" s="1"/>
  <c r="AF24" i="5"/>
  <c r="AR24" i="5" s="1"/>
  <c r="AF72" i="6"/>
  <c r="AR72" i="6" s="1"/>
  <c r="U32" i="5"/>
  <c r="AR32" i="5" s="1"/>
  <c r="AF105" i="6"/>
  <c r="AR105" i="6" s="1"/>
  <c r="AF44" i="6"/>
  <c r="AR44" i="6" s="1"/>
  <c r="AF82" i="5"/>
  <c r="AR82" i="5" s="1"/>
  <c r="AF62" i="6"/>
  <c r="AR62" i="6" s="1"/>
  <c r="AF54" i="6"/>
  <c r="AR54" i="6" s="1"/>
  <c r="AF50" i="6"/>
  <c r="AR50" i="6" s="1"/>
  <c r="U39" i="5"/>
  <c r="AR39" i="5" s="1"/>
  <c r="AF83" i="5"/>
  <c r="AR83" i="5" s="1"/>
  <c r="AF64" i="6"/>
  <c r="AR64" i="6" s="1"/>
  <c r="U22" i="5"/>
  <c r="AR22" i="5" s="1"/>
  <c r="AF73" i="5"/>
  <c r="AR73" i="5" s="1"/>
  <c r="AF40" i="5"/>
  <c r="AR40" i="5" s="1"/>
  <c r="U107" i="6"/>
  <c r="AR107" i="6" s="1"/>
  <c r="AF37" i="6"/>
  <c r="AR37" i="6" s="1"/>
  <c r="AF16" i="5"/>
  <c r="AR16" i="5" s="1"/>
  <c r="U61" i="6"/>
  <c r="AR61" i="6" s="1"/>
  <c r="AF105" i="5"/>
  <c r="AR105" i="5" s="1"/>
  <c r="U54" i="5"/>
  <c r="AR54" i="5" s="1"/>
  <c r="AF51" i="6"/>
  <c r="AR51" i="6" s="1"/>
  <c r="AF35" i="6"/>
  <c r="AR35" i="6" s="1"/>
  <c r="AF102" i="5"/>
  <c r="AR102" i="5" s="1"/>
  <c r="U46" i="5"/>
  <c r="AR46" i="5" s="1"/>
  <c r="AF100" i="6"/>
  <c r="AR100" i="6" s="1"/>
  <c r="U20" i="5"/>
  <c r="AR20" i="5" s="1"/>
  <c r="AF39" i="6"/>
  <c r="AR39" i="6" s="1"/>
  <c r="AF73" i="6"/>
  <c r="AR73" i="6" s="1"/>
  <c r="AG83" i="6"/>
  <c r="V40" i="5"/>
  <c r="AG31" i="5"/>
  <c r="AG89" i="5"/>
  <c r="V78" i="5"/>
  <c r="AF99" i="6"/>
  <c r="AR99" i="6" s="1"/>
  <c r="AF100" i="5"/>
  <c r="AR100" i="5" s="1"/>
  <c r="AF81" i="6"/>
  <c r="AR81" i="6" s="1"/>
  <c r="AG82" i="5"/>
  <c r="V48" i="5"/>
  <c r="AG61" i="5"/>
  <c r="V83" i="5"/>
  <c r="V103" i="6"/>
  <c r="AG97" i="6"/>
  <c r="V108" i="6"/>
  <c r="AG15" i="6"/>
  <c r="AG59" i="6"/>
  <c r="AG73" i="6"/>
  <c r="AG101" i="6"/>
  <c r="V107" i="6"/>
  <c r="AG44" i="6"/>
  <c r="V91" i="6"/>
  <c r="AG35" i="6"/>
  <c r="AG22" i="6"/>
  <c r="V97" i="5"/>
  <c r="AG108" i="5"/>
  <c r="V15" i="5"/>
  <c r="AG59" i="5"/>
  <c r="V73" i="5"/>
  <c r="V34" i="5"/>
  <c r="AG101" i="5"/>
  <c r="V107" i="5"/>
  <c r="AG44" i="5"/>
  <c r="U76" i="6"/>
  <c r="AR76" i="6" s="1"/>
  <c r="AG91" i="5"/>
  <c r="V35" i="5"/>
  <c r="V22" i="5"/>
  <c r="V23" i="5"/>
  <c r="V100" i="6"/>
  <c r="AG62" i="6"/>
  <c r="V12" i="6"/>
  <c r="AG30" i="6"/>
  <c r="AG39" i="6"/>
  <c r="AG76" i="6"/>
  <c r="AG67" i="6"/>
  <c r="V68" i="6"/>
  <c r="AG70" i="6"/>
  <c r="V92" i="6"/>
  <c r="V38" i="6"/>
  <c r="V57" i="6"/>
  <c r="V20" i="6"/>
  <c r="V94" i="6"/>
  <c r="V85" i="6"/>
  <c r="AG100" i="5"/>
  <c r="AG62" i="5"/>
  <c r="AG12" i="5"/>
  <c r="V30" i="5"/>
  <c r="AG76" i="5"/>
  <c r="V67" i="5"/>
  <c r="V50" i="5"/>
  <c r="V68" i="5"/>
  <c r="AG70" i="5"/>
  <c r="AG92" i="5"/>
  <c r="V47" i="5"/>
  <c r="V36" i="5"/>
  <c r="V16" i="6"/>
  <c r="V48" i="6"/>
  <c r="AG81" i="5"/>
  <c r="V20" i="5"/>
  <c r="AG27" i="6"/>
  <c r="AG52" i="6"/>
  <c r="AF76" i="5"/>
  <c r="AR76" i="5" s="1"/>
  <c r="V60" i="6"/>
  <c r="AG99" i="6"/>
  <c r="V105" i="6"/>
  <c r="V28" i="6"/>
  <c r="AG37" i="5"/>
  <c r="AG51" i="5"/>
  <c r="AG27" i="5"/>
  <c r="AG46" i="5"/>
  <c r="V16" i="5"/>
  <c r="AG52" i="5"/>
  <c r="V29" i="5"/>
  <c r="AG87" i="5"/>
  <c r="V54" i="5"/>
  <c r="V86" i="5"/>
  <c r="AG63" i="6"/>
  <c r="V84" i="5"/>
  <c r="AG72" i="5"/>
  <c r="V102" i="5"/>
  <c r="AG75" i="5"/>
  <c r="AG65" i="5"/>
  <c r="U107" i="5"/>
  <c r="AR107" i="5" s="1"/>
  <c r="AG38" i="5"/>
  <c r="V57" i="5"/>
  <c r="V94" i="5"/>
  <c r="AG51" i="6"/>
  <c r="AG46" i="6"/>
  <c r="V54" i="6"/>
  <c r="AG86" i="6"/>
  <c r="AF67" i="6"/>
  <c r="AR67" i="6" s="1"/>
  <c r="V60" i="5"/>
  <c r="V99" i="5"/>
  <c r="V105" i="5"/>
  <c r="V28" i="5"/>
  <c r="V55" i="5"/>
  <c r="V84" i="6"/>
  <c r="AG81" i="6"/>
  <c r="AG40" i="6"/>
  <c r="AG102" i="6"/>
  <c r="AG36" i="6"/>
  <c r="AG75" i="6"/>
  <c r="V89" i="6"/>
  <c r="AG65" i="6"/>
  <c r="V78" i="6"/>
  <c r="U12" i="6"/>
  <c r="AR12" i="6" s="1"/>
  <c r="U70" i="6"/>
  <c r="AR70" i="6" s="1"/>
  <c r="U42" i="6"/>
  <c r="AR42" i="6" s="1"/>
  <c r="AF46" i="6"/>
  <c r="AR46" i="6" s="1"/>
  <c r="AQ66" i="6"/>
  <c r="U29" i="6"/>
  <c r="AR29" i="6" s="1"/>
  <c r="U91" i="6"/>
  <c r="AR91" i="6" s="1"/>
  <c r="U60" i="6"/>
  <c r="AR60" i="6" s="1"/>
  <c r="AF36" i="6"/>
  <c r="AR36" i="6" s="1"/>
  <c r="AF30" i="6"/>
  <c r="AR30" i="6" s="1"/>
  <c r="U56" i="6"/>
  <c r="AR56" i="6" s="1"/>
  <c r="AF82" i="6"/>
  <c r="AR82" i="6" s="1"/>
  <c r="AQ49" i="6"/>
  <c r="AQ25" i="6"/>
  <c r="AF51" i="5"/>
  <c r="AR51" i="5" s="1"/>
  <c r="U63" i="5"/>
  <c r="AR63" i="5" s="1"/>
  <c r="U103" i="5"/>
  <c r="AR103" i="5" s="1"/>
  <c r="U71" i="5"/>
  <c r="AR71" i="5" s="1"/>
  <c r="U94" i="5"/>
  <c r="AR94" i="5" s="1"/>
  <c r="AQ33" i="6"/>
  <c r="AP13" i="6"/>
  <c r="AQ25" i="5"/>
  <c r="AQ96" i="6"/>
  <c r="AP17" i="6"/>
  <c r="AP13" i="5"/>
  <c r="AQ41" i="5"/>
  <c r="AQ104" i="5"/>
  <c r="AQ33" i="5"/>
  <c r="AQ11" i="5"/>
  <c r="AP17" i="5"/>
  <c r="AQ49" i="5"/>
  <c r="AQ88" i="6"/>
  <c r="AQ104" i="6"/>
  <c r="AQ19" i="5"/>
  <c r="AQ43" i="5"/>
  <c r="AQ88" i="5"/>
  <c r="AP18" i="6"/>
  <c r="AQ66" i="5"/>
  <c r="U58" i="6"/>
  <c r="AF58" i="6"/>
  <c r="AQ96" i="5"/>
  <c r="AE21" i="5"/>
  <c r="T21" i="5"/>
  <c r="AE18" i="5"/>
  <c r="T18" i="5"/>
  <c r="AF25" i="5"/>
  <c r="U25" i="5"/>
  <c r="AE17" i="5"/>
  <c r="T17" i="5"/>
  <c r="AF104" i="5"/>
  <c r="U104" i="5"/>
  <c r="AP14" i="6"/>
  <c r="AF33" i="6"/>
  <c r="U33" i="6"/>
  <c r="T10" i="6"/>
  <c r="AE10" i="6"/>
  <c r="AP14" i="5"/>
  <c r="AE13" i="6"/>
  <c r="T13" i="6"/>
  <c r="U25" i="6"/>
  <c r="AF25" i="6"/>
  <c r="AF11" i="5"/>
  <c r="U11" i="5"/>
  <c r="U88" i="6"/>
  <c r="AF88" i="6"/>
  <c r="AP21" i="6"/>
  <c r="AF41" i="6"/>
  <c r="U41" i="6"/>
  <c r="U49" i="5"/>
  <c r="AF49" i="5"/>
  <c r="T21" i="6"/>
  <c r="AE21" i="6"/>
  <c r="AF74" i="6"/>
  <c r="U74" i="6"/>
  <c r="AF49" i="6"/>
  <c r="U49" i="6"/>
  <c r="AP18" i="5"/>
  <c r="AQ58" i="6"/>
  <c r="U19" i="5"/>
  <c r="AF19" i="5"/>
  <c r="AE10" i="5"/>
  <c r="T10" i="5"/>
  <c r="T14" i="6"/>
  <c r="AE14" i="6"/>
  <c r="AF43" i="6"/>
  <c r="U43" i="6"/>
  <c r="AF33" i="5"/>
  <c r="U33" i="5"/>
  <c r="AE18" i="6"/>
  <c r="T18" i="6"/>
  <c r="AF11" i="6"/>
  <c r="U11" i="6"/>
  <c r="U98" i="5"/>
  <c r="AF98" i="5"/>
  <c r="AE14" i="5"/>
  <c r="T14" i="5"/>
  <c r="AF19" i="6"/>
  <c r="U19" i="6"/>
  <c r="AP10" i="6"/>
  <c r="AF104" i="6"/>
  <c r="U104" i="6"/>
  <c r="AF43" i="5"/>
  <c r="U43" i="5"/>
  <c r="AF96" i="5"/>
  <c r="U96" i="5"/>
  <c r="AE17" i="6"/>
  <c r="T17" i="6"/>
  <c r="AQ11" i="6"/>
  <c r="AQ41" i="6"/>
  <c r="AP21" i="5"/>
  <c r="AQ58" i="5"/>
  <c r="T13" i="5"/>
  <c r="AE13" i="5"/>
  <c r="U41" i="5"/>
  <c r="AF41" i="5"/>
  <c r="AQ19" i="6"/>
  <c r="AP10" i="5"/>
  <c r="AQ43" i="6"/>
  <c r="U88" i="5"/>
  <c r="AF88" i="5"/>
  <c r="AQ24" i="6" l="1"/>
  <c r="AF96" i="6"/>
  <c r="AR96" i="6" s="1"/>
  <c r="U48" i="6"/>
  <c r="AR48" i="6" s="1"/>
  <c r="U98" i="6"/>
  <c r="AR98" i="6" s="1"/>
  <c r="U74" i="5"/>
  <c r="AR74" i="5" s="1"/>
  <c r="AF66" i="5"/>
  <c r="AR66" i="5" s="1"/>
  <c r="AF80" i="6"/>
  <c r="AR80" i="6" s="1"/>
  <c r="AF34" i="5"/>
  <c r="AR34" i="5" s="1"/>
  <c r="U102" i="6"/>
  <c r="AR102" i="6" s="1"/>
  <c r="V96" i="6"/>
  <c r="AF71" i="6"/>
  <c r="AR71" i="6" s="1"/>
  <c r="AF45" i="6"/>
  <c r="AR45" i="6" s="1"/>
  <c r="U66" i="6"/>
  <c r="AR66" i="6" s="1"/>
  <c r="AF23" i="5"/>
  <c r="AR23" i="5" s="1"/>
  <c r="AF90" i="6"/>
  <c r="AR90" i="6" s="1"/>
  <c r="V39" i="5"/>
  <c r="AF24" i="6"/>
  <c r="AR24" i="6" s="1"/>
  <c r="AF61" i="5"/>
  <c r="AR61" i="5" s="1"/>
  <c r="V71" i="5"/>
  <c r="V26" i="6"/>
  <c r="AF95" i="5"/>
  <c r="AR95" i="5" s="1"/>
  <c r="V89" i="5"/>
  <c r="AS89" i="5" s="1"/>
  <c r="AG34" i="6"/>
  <c r="U80" i="5"/>
  <c r="AR80" i="5" s="1"/>
  <c r="U95" i="6"/>
  <c r="AR95" i="6" s="1"/>
  <c r="AF85" i="5"/>
  <c r="AR85" i="5" s="1"/>
  <c r="AF16" i="6"/>
  <c r="AR16" i="6" s="1"/>
  <c r="AF48" i="5"/>
  <c r="AR48" i="5" s="1"/>
  <c r="AG73" i="5"/>
  <c r="AS73" i="5" s="1"/>
  <c r="V45" i="6"/>
  <c r="U87" i="5"/>
  <c r="AR87" i="5" s="1"/>
  <c r="V44" i="6"/>
  <c r="AS44" i="6" s="1"/>
  <c r="AG69" i="6"/>
  <c r="U37" i="5"/>
  <c r="AR37" i="5" s="1"/>
  <c r="U58" i="5"/>
  <c r="AR58" i="5" s="1"/>
  <c r="V63" i="5"/>
  <c r="U63" i="6"/>
  <c r="AR63" i="6" s="1"/>
  <c r="AF103" i="6"/>
  <c r="AR103" i="6" s="1"/>
  <c r="V93" i="6"/>
  <c r="AG26" i="5"/>
  <c r="V72" i="6"/>
  <c r="U31" i="5"/>
  <c r="AR31" i="5" s="1"/>
  <c r="W72" i="5"/>
  <c r="AG103" i="5"/>
  <c r="AF34" i="6"/>
  <c r="U34" i="6"/>
  <c r="W56" i="6"/>
  <c r="AH71" i="6"/>
  <c r="V61" i="6"/>
  <c r="U31" i="6"/>
  <c r="AF31" i="6"/>
  <c r="V80" i="6"/>
  <c r="V79" i="5"/>
  <c r="V31" i="6"/>
  <c r="AG95" i="6"/>
  <c r="V42" i="5"/>
  <c r="AH42" i="5"/>
  <c r="V29" i="6"/>
  <c r="U93" i="6"/>
  <c r="AR93" i="6" s="1"/>
  <c r="AG28" i="6"/>
  <c r="AS28" i="6" s="1"/>
  <c r="V23" i="6"/>
  <c r="AG60" i="6"/>
  <c r="AS60" i="6" s="1"/>
  <c r="V53" i="5"/>
  <c r="AG58" i="6"/>
  <c r="V90" i="6"/>
  <c r="AG64" i="5"/>
  <c r="W82" i="6"/>
  <c r="AH34" i="6"/>
  <c r="AG80" i="5"/>
  <c r="AG66" i="6"/>
  <c r="AH34" i="5"/>
  <c r="W47" i="6"/>
  <c r="V79" i="6"/>
  <c r="AG69" i="5"/>
  <c r="V77" i="6"/>
  <c r="AG53" i="6"/>
  <c r="V82" i="6"/>
  <c r="U32" i="6"/>
  <c r="AG24" i="5"/>
  <c r="AG32" i="6"/>
  <c r="U87" i="6"/>
  <c r="AR87" i="6" s="1"/>
  <c r="V88" i="5"/>
  <c r="U45" i="5"/>
  <c r="AR45" i="5" s="1"/>
  <c r="V32" i="5"/>
  <c r="AG77" i="5"/>
  <c r="V77" i="5"/>
  <c r="V76" i="5"/>
  <c r="AS76" i="5" s="1"/>
  <c r="V95" i="5"/>
  <c r="AG50" i="6"/>
  <c r="AG64" i="6"/>
  <c r="AG74" i="5"/>
  <c r="AG55" i="6"/>
  <c r="V70" i="5"/>
  <c r="AS70" i="5" s="1"/>
  <c r="V22" i="6"/>
  <c r="AS22" i="6" s="1"/>
  <c r="AF29" i="5"/>
  <c r="U29" i="5"/>
  <c r="V59" i="6"/>
  <c r="AS59" i="6" s="1"/>
  <c r="V101" i="6"/>
  <c r="AS101" i="6" s="1"/>
  <c r="V108" i="5"/>
  <c r="AS108" i="5" s="1"/>
  <c r="AG48" i="5"/>
  <c r="AS48" i="5" s="1"/>
  <c r="V35" i="6"/>
  <c r="AS35" i="6" s="1"/>
  <c r="AG48" i="6"/>
  <c r="AS48" i="6" s="1"/>
  <c r="AG47" i="6"/>
  <c r="V27" i="5"/>
  <c r="AS27" i="5" s="1"/>
  <c r="V61" i="5"/>
  <c r="AS61" i="5" s="1"/>
  <c r="AG99" i="5"/>
  <c r="AS99" i="5" s="1"/>
  <c r="V71" i="6"/>
  <c r="AS71" i="6" s="1"/>
  <c r="AG102" i="5"/>
  <c r="AS102" i="5" s="1"/>
  <c r="AG40" i="5"/>
  <c r="AS40" i="5" s="1"/>
  <c r="AG50" i="5"/>
  <c r="AS50" i="5" s="1"/>
  <c r="V52" i="5"/>
  <c r="AS52" i="5" s="1"/>
  <c r="AG91" i="6"/>
  <c r="AS91" i="6" s="1"/>
  <c r="AG83" i="5"/>
  <c r="AS83" i="5" s="1"/>
  <c r="AG107" i="5"/>
  <c r="AS107" i="5" s="1"/>
  <c r="AG84" i="5"/>
  <c r="AS84" i="5" s="1"/>
  <c r="AG97" i="5"/>
  <c r="AS97" i="5" s="1"/>
  <c r="V72" i="5"/>
  <c r="AS72" i="5" s="1"/>
  <c r="AG105" i="6"/>
  <c r="AS105" i="6" s="1"/>
  <c r="V82" i="5"/>
  <c r="AS82" i="5" s="1"/>
  <c r="V63" i="6"/>
  <c r="AS63" i="6" s="1"/>
  <c r="AG54" i="5"/>
  <c r="AS54" i="5" s="1"/>
  <c r="V81" i="6"/>
  <c r="AS81" i="6" s="1"/>
  <c r="AG36" i="5"/>
  <c r="AS36" i="5" s="1"/>
  <c r="V86" i="6"/>
  <c r="AS86" i="6" s="1"/>
  <c r="AG67" i="5"/>
  <c r="AS67" i="5" s="1"/>
  <c r="AG55" i="5"/>
  <c r="AS55" i="5" s="1"/>
  <c r="AG34" i="5"/>
  <c r="AS34" i="5" s="1"/>
  <c r="AG86" i="5"/>
  <c r="AS86" i="5" s="1"/>
  <c r="V51" i="5"/>
  <c r="AS51" i="5" s="1"/>
  <c r="V102" i="6"/>
  <c r="AS102" i="6" s="1"/>
  <c r="AG89" i="6"/>
  <c r="AS89" i="6" s="1"/>
  <c r="V12" i="5"/>
  <c r="AS12" i="5" s="1"/>
  <c r="AG60" i="5"/>
  <c r="AS60" i="5" s="1"/>
  <c r="AG20" i="6"/>
  <c r="AS20" i="6" s="1"/>
  <c r="V91" i="5"/>
  <c r="AS91" i="5" s="1"/>
  <c r="AG47" i="5"/>
  <c r="AS47" i="5" s="1"/>
  <c r="AG100" i="6"/>
  <c r="AS100" i="6" s="1"/>
  <c r="V90" i="5"/>
  <c r="AS90" i="5" s="1"/>
  <c r="AG85" i="5"/>
  <c r="AS85" i="5" s="1"/>
  <c r="V39" i="6"/>
  <c r="AS39" i="6" s="1"/>
  <c r="AG57" i="5"/>
  <c r="AS57" i="5" s="1"/>
  <c r="V101" i="5"/>
  <c r="AS101" i="5" s="1"/>
  <c r="AG16" i="5"/>
  <c r="AS16" i="5" s="1"/>
  <c r="V59" i="5"/>
  <c r="AS59" i="5" s="1"/>
  <c r="AG35" i="5"/>
  <c r="AS35" i="5" s="1"/>
  <c r="AG23" i="5"/>
  <c r="AS23" i="5" s="1"/>
  <c r="V65" i="5"/>
  <c r="AS65" i="5" s="1"/>
  <c r="AG94" i="5"/>
  <c r="AS94" i="5" s="1"/>
  <c r="AG106" i="6"/>
  <c r="AS106" i="6" s="1"/>
  <c r="AG68" i="5"/>
  <c r="AS68" i="5" s="1"/>
  <c r="V62" i="5"/>
  <c r="AS62" i="5" s="1"/>
  <c r="V37" i="5"/>
  <c r="AS37" i="5" s="1"/>
  <c r="V40" i="6"/>
  <c r="AS40" i="6" s="1"/>
  <c r="V56" i="5"/>
  <c r="AS56" i="5" s="1"/>
  <c r="V42" i="6"/>
  <c r="AS42" i="6" s="1"/>
  <c r="V46" i="5"/>
  <c r="AS46" i="5" s="1"/>
  <c r="V44" i="5"/>
  <c r="AS44" i="5" s="1"/>
  <c r="V45" i="5"/>
  <c r="AS45" i="5" s="1"/>
  <c r="V87" i="5"/>
  <c r="AS87" i="5" s="1"/>
  <c r="V73" i="6"/>
  <c r="AS73" i="6" s="1"/>
  <c r="V99" i="6"/>
  <c r="AS99" i="6" s="1"/>
  <c r="AG15" i="5"/>
  <c r="AS15" i="5" s="1"/>
  <c r="AG30" i="5"/>
  <c r="AS30" i="5" s="1"/>
  <c r="AG105" i="5"/>
  <c r="AS105" i="5" s="1"/>
  <c r="AG29" i="5"/>
  <c r="AS29" i="5" s="1"/>
  <c r="W95" i="5"/>
  <c r="AH29" i="6"/>
  <c r="W101" i="5"/>
  <c r="AH97" i="6"/>
  <c r="AH69" i="6"/>
  <c r="W53" i="6"/>
  <c r="AH100" i="6"/>
  <c r="W68" i="5"/>
  <c r="AH20" i="5"/>
  <c r="W36" i="5"/>
  <c r="W38" i="5"/>
  <c r="AH102" i="5"/>
  <c r="W94" i="5"/>
  <c r="W87" i="5"/>
  <c r="AH29" i="5"/>
  <c r="W70" i="6"/>
  <c r="W97" i="5"/>
  <c r="AH69" i="5"/>
  <c r="AH100" i="5"/>
  <c r="AH105" i="6"/>
  <c r="W23" i="6"/>
  <c r="AH73" i="6"/>
  <c r="AH48" i="5"/>
  <c r="V38" i="5"/>
  <c r="AS38" i="5" s="1"/>
  <c r="V92" i="5"/>
  <c r="AS92" i="5" s="1"/>
  <c r="W81" i="6"/>
  <c r="AH70" i="5"/>
  <c r="AH46" i="6"/>
  <c r="AH107" i="6"/>
  <c r="W79" i="5"/>
  <c r="W61" i="5"/>
  <c r="AH105" i="5"/>
  <c r="AH23" i="5"/>
  <c r="W73" i="5"/>
  <c r="V81" i="5"/>
  <c r="AS81" i="5" s="1"/>
  <c r="AH78" i="6"/>
  <c r="AH81" i="5"/>
  <c r="W84" i="6"/>
  <c r="AH46" i="5"/>
  <c r="W71" i="5"/>
  <c r="AH107" i="5"/>
  <c r="AH62" i="6"/>
  <c r="W108" i="6"/>
  <c r="AH86" i="6"/>
  <c r="W57" i="6"/>
  <c r="AH54" i="6"/>
  <c r="AH51" i="6"/>
  <c r="W31" i="6"/>
  <c r="AH55" i="5"/>
  <c r="V51" i="6"/>
  <c r="AS51" i="6" s="1"/>
  <c r="AH78" i="5"/>
  <c r="W22" i="6"/>
  <c r="AH12" i="6"/>
  <c r="W84" i="5"/>
  <c r="AH72" i="6"/>
  <c r="W52" i="6"/>
  <c r="W60" i="6"/>
  <c r="AH75" i="6"/>
  <c r="W62" i="5"/>
  <c r="W108" i="5"/>
  <c r="AH86" i="5"/>
  <c r="AH57" i="5"/>
  <c r="AH54" i="5"/>
  <c r="W51" i="5"/>
  <c r="W31" i="5"/>
  <c r="W27" i="6"/>
  <c r="V30" i="6"/>
  <c r="AS30" i="6" s="1"/>
  <c r="W22" i="5"/>
  <c r="AH32" i="6"/>
  <c r="W65" i="5"/>
  <c r="W12" i="5"/>
  <c r="AH52" i="5"/>
  <c r="AH75" i="5"/>
  <c r="W83" i="6"/>
  <c r="W76" i="6"/>
  <c r="AH27" i="5"/>
  <c r="AG92" i="6"/>
  <c r="AS92" i="6" s="1"/>
  <c r="W99" i="5"/>
  <c r="AH42" i="6"/>
  <c r="AH92" i="5"/>
  <c r="AH56" i="5"/>
  <c r="AH35" i="6"/>
  <c r="AH30" i="6"/>
  <c r="AH59" i="6"/>
  <c r="AH91" i="6"/>
  <c r="W89" i="5"/>
  <c r="W83" i="5"/>
  <c r="AH32" i="5"/>
  <c r="W80" i="5"/>
  <c r="AH63" i="5"/>
  <c r="AH76" i="5"/>
  <c r="AH28" i="5"/>
  <c r="AH44" i="5"/>
  <c r="AH47" i="5"/>
  <c r="W67" i="5"/>
  <c r="W103" i="6"/>
  <c r="W77" i="6"/>
  <c r="AH48" i="6"/>
  <c r="AH99" i="6"/>
  <c r="AH92" i="6"/>
  <c r="AH60" i="5"/>
  <c r="AH89" i="6"/>
  <c r="W80" i="6"/>
  <c r="W63" i="6"/>
  <c r="W28" i="6"/>
  <c r="AH44" i="6"/>
  <c r="AH67" i="6"/>
  <c r="W95" i="6"/>
  <c r="W90" i="6"/>
  <c r="AH101" i="6"/>
  <c r="W35" i="5"/>
  <c r="W30" i="5"/>
  <c r="W59" i="5"/>
  <c r="W91" i="5"/>
  <c r="W68" i="6"/>
  <c r="W85" i="6"/>
  <c r="AH20" i="6"/>
  <c r="AH36" i="6"/>
  <c r="W38" i="6"/>
  <c r="W102" i="6"/>
  <c r="W94" i="6"/>
  <c r="W65" i="6"/>
  <c r="W103" i="5"/>
  <c r="V52" i="6"/>
  <c r="AS52" i="6" s="1"/>
  <c r="AG38" i="6"/>
  <c r="AS38" i="6" s="1"/>
  <c r="V24" i="6"/>
  <c r="AS24" i="6" s="1"/>
  <c r="V75" i="6"/>
  <c r="AS75" i="6" s="1"/>
  <c r="V36" i="6"/>
  <c r="AS36" i="6" s="1"/>
  <c r="AG107" i="6"/>
  <c r="AS107" i="6" s="1"/>
  <c r="V46" i="6"/>
  <c r="AS46" i="6" s="1"/>
  <c r="AG57" i="6"/>
  <c r="AS57" i="6" s="1"/>
  <c r="AG103" i="6"/>
  <c r="AS103" i="6" s="1"/>
  <c r="V97" i="6"/>
  <c r="AS97" i="6" s="1"/>
  <c r="AG16" i="6"/>
  <c r="AS16" i="6" s="1"/>
  <c r="AG94" i="6"/>
  <c r="AS94" i="6" s="1"/>
  <c r="V65" i="6"/>
  <c r="AS65" i="6" s="1"/>
  <c r="AG78" i="6"/>
  <c r="AS78" i="6" s="1"/>
  <c r="AG85" i="6"/>
  <c r="AS85" i="6" s="1"/>
  <c r="V93" i="5"/>
  <c r="AS93" i="5" s="1"/>
  <c r="V37" i="6"/>
  <c r="AS37" i="6" s="1"/>
  <c r="V15" i="6"/>
  <c r="AS15" i="6" s="1"/>
  <c r="V70" i="6"/>
  <c r="AS70" i="6" s="1"/>
  <c r="AG108" i="6"/>
  <c r="AS108" i="6" s="1"/>
  <c r="V76" i="6"/>
  <c r="AS76" i="6" s="1"/>
  <c r="V62" i="6"/>
  <c r="AS62" i="6" s="1"/>
  <c r="V67" i="6"/>
  <c r="AS67" i="6" s="1"/>
  <c r="AG84" i="6"/>
  <c r="AS84" i="6" s="1"/>
  <c r="V87" i="6"/>
  <c r="AS87" i="6" s="1"/>
  <c r="V27" i="6"/>
  <c r="AS27" i="6" s="1"/>
  <c r="V83" i="6"/>
  <c r="AS83" i="6" s="1"/>
  <c r="AG68" i="6"/>
  <c r="AS68" i="6" s="1"/>
  <c r="AG54" i="6"/>
  <c r="AS54" i="6" s="1"/>
  <c r="AG12" i="6"/>
  <c r="AS12" i="6" s="1"/>
  <c r="AG22" i="5"/>
  <c r="AS22" i="5" s="1"/>
  <c r="V31" i="5"/>
  <c r="AS31" i="5" s="1"/>
  <c r="AG78" i="5"/>
  <c r="AS78" i="5" s="1"/>
  <c r="V100" i="5"/>
  <c r="AS100" i="5" s="1"/>
  <c r="V75" i="5"/>
  <c r="AS75" i="5" s="1"/>
  <c r="AG20" i="5"/>
  <c r="AS20" i="5" s="1"/>
  <c r="AG28" i="5"/>
  <c r="AS28" i="5" s="1"/>
  <c r="AR88" i="5"/>
  <c r="AR41" i="5"/>
  <c r="AR19" i="5"/>
  <c r="AQ17" i="6"/>
  <c r="AR104" i="6"/>
  <c r="AQ14" i="6"/>
  <c r="AQ10" i="5"/>
  <c r="AR49" i="6"/>
  <c r="AR41" i="6"/>
  <c r="AR25" i="6"/>
  <c r="AR104" i="5"/>
  <c r="AQ17" i="5"/>
  <c r="AR25" i="5"/>
  <c r="AQ18" i="5"/>
  <c r="AR98" i="5"/>
  <c r="AR88" i="6"/>
  <c r="AQ10" i="6"/>
  <c r="V43" i="5"/>
  <c r="AG43" i="5"/>
  <c r="V104" i="6"/>
  <c r="AG104" i="6"/>
  <c r="V25" i="5"/>
  <c r="AG25" i="5"/>
  <c r="AG41" i="6"/>
  <c r="V41" i="6"/>
  <c r="U10" i="6"/>
  <c r="AF10" i="6"/>
  <c r="V11" i="6"/>
  <c r="AG11" i="6"/>
  <c r="AR19" i="6"/>
  <c r="AR11" i="6"/>
  <c r="U13" i="6"/>
  <c r="AF13" i="6"/>
  <c r="AR33" i="5"/>
  <c r="AF21" i="6"/>
  <c r="U21" i="6"/>
  <c r="AF13" i="5"/>
  <c r="U13" i="5"/>
  <c r="V43" i="6"/>
  <c r="AG43" i="6"/>
  <c r="U18" i="6"/>
  <c r="AF18" i="6"/>
  <c r="AQ21" i="5"/>
  <c r="AF21" i="5"/>
  <c r="U21" i="5"/>
  <c r="AG58" i="5"/>
  <c r="V58" i="5"/>
  <c r="AR96" i="5"/>
  <c r="AR43" i="5"/>
  <c r="U10" i="5"/>
  <c r="AF10" i="5"/>
  <c r="AG49" i="5"/>
  <c r="V49" i="5"/>
  <c r="V66" i="5"/>
  <c r="AG66" i="5"/>
  <c r="AR74" i="6"/>
  <c r="V19" i="5"/>
  <c r="AG19" i="5"/>
  <c r="AR11" i="5"/>
  <c r="AQ13" i="6"/>
  <c r="AG98" i="5"/>
  <c r="V98" i="5"/>
  <c r="U14" i="6"/>
  <c r="AF14" i="6"/>
  <c r="U18" i="5"/>
  <c r="AF18" i="5"/>
  <c r="V49" i="6"/>
  <c r="AG49" i="6"/>
  <c r="AG98" i="6"/>
  <c r="V98" i="6"/>
  <c r="V96" i="5"/>
  <c r="AG96" i="5"/>
  <c r="AQ13" i="5"/>
  <c r="V25" i="6"/>
  <c r="AG25" i="6"/>
  <c r="V88" i="6"/>
  <c r="AG88" i="6"/>
  <c r="AQ14" i="5"/>
  <c r="AQ18" i="6"/>
  <c r="U17" i="6"/>
  <c r="AF17" i="6"/>
  <c r="AR43" i="6"/>
  <c r="AG33" i="6"/>
  <c r="V33" i="6"/>
  <c r="AG41" i="5"/>
  <c r="V41" i="5"/>
  <c r="V11" i="5"/>
  <c r="AG11" i="5"/>
  <c r="U14" i="5"/>
  <c r="AF14" i="5"/>
  <c r="AQ21" i="6"/>
  <c r="AR49" i="5"/>
  <c r="AG74" i="6"/>
  <c r="V74" i="6"/>
  <c r="U17" i="5"/>
  <c r="AF17" i="5"/>
  <c r="V33" i="5"/>
  <c r="AG33" i="5"/>
  <c r="AR33" i="6"/>
  <c r="AG104" i="5"/>
  <c r="V104" i="5"/>
  <c r="AR58" i="6"/>
  <c r="AG19" i="6"/>
  <c r="V19" i="6"/>
  <c r="AR32" i="6" l="1"/>
  <c r="AG63" i="5"/>
  <c r="AS63" i="5" s="1"/>
  <c r="V34" i="6"/>
  <c r="AS34" i="6" s="1"/>
  <c r="AG26" i="6"/>
  <c r="AS26" i="6" s="1"/>
  <c r="AG96" i="6"/>
  <c r="AS96" i="6" s="1"/>
  <c r="W50" i="5"/>
  <c r="AH16" i="5"/>
  <c r="W77" i="5"/>
  <c r="AG29" i="6"/>
  <c r="AS29" i="6" s="1"/>
  <c r="AG79" i="6"/>
  <c r="AS79" i="6" s="1"/>
  <c r="AG39" i="5"/>
  <c r="AS39" i="5" s="1"/>
  <c r="AG79" i="5"/>
  <c r="AS79" i="5" s="1"/>
  <c r="AG88" i="5"/>
  <c r="AS88" i="5" s="1"/>
  <c r="AG71" i="5"/>
  <c r="AS71" i="5" s="1"/>
  <c r="AH74" i="5"/>
  <c r="W87" i="6"/>
  <c r="V69" i="6"/>
  <c r="AS69" i="6" s="1"/>
  <c r="W50" i="6"/>
  <c r="AH93" i="6"/>
  <c r="W26" i="6"/>
  <c r="AH64" i="5"/>
  <c r="AH45" i="5"/>
  <c r="AG72" i="6"/>
  <c r="AS72" i="6" s="1"/>
  <c r="AG61" i="6"/>
  <c r="AS61" i="6" s="1"/>
  <c r="AG80" i="6"/>
  <c r="AS80" i="6" s="1"/>
  <c r="V69" i="5"/>
  <c r="AS69" i="5" s="1"/>
  <c r="AG45" i="6"/>
  <c r="AS45" i="6" s="1"/>
  <c r="AG82" i="6"/>
  <c r="AS82" i="6" s="1"/>
  <c r="W61" i="6"/>
  <c r="AH24" i="6"/>
  <c r="V66" i="6"/>
  <c r="AS66" i="6" s="1"/>
  <c r="W90" i="5"/>
  <c r="AG93" i="6"/>
  <c r="AS93" i="6" s="1"/>
  <c r="AH40" i="6"/>
  <c r="W79" i="6"/>
  <c r="V53" i="6"/>
  <c r="AS53" i="6" s="1"/>
  <c r="AH106" i="5"/>
  <c r="AH26" i="5"/>
  <c r="W74" i="6"/>
  <c r="V103" i="5"/>
  <c r="AS103" i="5" s="1"/>
  <c r="AH37" i="5"/>
  <c r="W85" i="5"/>
  <c r="V26" i="5"/>
  <c r="AS26" i="5" s="1"/>
  <c r="W40" i="5"/>
  <c r="W106" i="6"/>
  <c r="AH15" i="5"/>
  <c r="AH55" i="6"/>
  <c r="AR31" i="6"/>
  <c r="AH16" i="6"/>
  <c r="AH15" i="6"/>
  <c r="AR34" i="6"/>
  <c r="V106" i="5"/>
  <c r="AG106" i="5"/>
  <c r="AG42" i="5"/>
  <c r="AS42" i="5" s="1"/>
  <c r="W88" i="5"/>
  <c r="AH24" i="5"/>
  <c r="W39" i="5"/>
  <c r="AG31" i="6"/>
  <c r="AS31" i="6" s="1"/>
  <c r="V58" i="6"/>
  <c r="AS58" i="6" s="1"/>
  <c r="AH64" i="6"/>
  <c r="V95" i="6"/>
  <c r="AS95" i="6" s="1"/>
  <c r="AG23" i="6"/>
  <c r="AS23" i="6" s="1"/>
  <c r="AH53" i="5"/>
  <c r="V50" i="6"/>
  <c r="AS50" i="6" s="1"/>
  <c r="AH88" i="6"/>
  <c r="AG53" i="5"/>
  <c r="AS53" i="5" s="1"/>
  <c r="AG95" i="5"/>
  <c r="AS95" i="5" s="1"/>
  <c r="AH39" i="6"/>
  <c r="W82" i="5"/>
  <c r="AH45" i="6"/>
  <c r="W93" i="5"/>
  <c r="V32" i="6"/>
  <c r="AS32" i="6" s="1"/>
  <c r="AG77" i="6"/>
  <c r="AS77" i="6" s="1"/>
  <c r="AG90" i="6"/>
  <c r="AS90" i="6" s="1"/>
  <c r="V80" i="5"/>
  <c r="AS80" i="5" s="1"/>
  <c r="V64" i="5"/>
  <c r="AS64" i="5" s="1"/>
  <c r="V24" i="5"/>
  <c r="AS24" i="5" s="1"/>
  <c r="AS77" i="5"/>
  <c r="AG32" i="5"/>
  <c r="AS32" i="5" s="1"/>
  <c r="V64" i="6"/>
  <c r="AS64" i="6" s="1"/>
  <c r="V74" i="5"/>
  <c r="AS74" i="5" s="1"/>
  <c r="V55" i="6"/>
  <c r="AS55" i="6" s="1"/>
  <c r="V47" i="6"/>
  <c r="AS47" i="6" s="1"/>
  <c r="AR29" i="5"/>
  <c r="W76" i="5"/>
  <c r="AT76" i="5" s="1"/>
  <c r="W34" i="5"/>
  <c r="AT34" i="5" s="1"/>
  <c r="W92" i="5"/>
  <c r="AT92" i="5" s="1"/>
  <c r="AW92" i="5" s="1"/>
  <c r="V56" i="6"/>
  <c r="AG56" i="6"/>
  <c r="AH71" i="5"/>
  <c r="AT71" i="5" s="1"/>
  <c r="AH30" i="5"/>
  <c r="AT30" i="5" s="1"/>
  <c r="AW30" i="5" s="1"/>
  <c r="W101" i="6"/>
  <c r="AT101" i="6" s="1"/>
  <c r="W107" i="6"/>
  <c r="AT107" i="6" s="1"/>
  <c r="AH80" i="5"/>
  <c r="AT80" i="5" s="1"/>
  <c r="W60" i="5"/>
  <c r="AT60" i="5" s="1"/>
  <c r="W34" i="6"/>
  <c r="AT34" i="6" s="1"/>
  <c r="AH84" i="5"/>
  <c r="AT84" i="5" s="1"/>
  <c r="W69" i="5"/>
  <c r="AT69" i="5" s="1"/>
  <c r="W29" i="5"/>
  <c r="AT29" i="5" s="1"/>
  <c r="W92" i="6"/>
  <c r="AT92" i="6" s="1"/>
  <c r="W23" i="5"/>
  <c r="AT23" i="5" s="1"/>
  <c r="W78" i="6"/>
  <c r="AT78" i="6" s="1"/>
  <c r="W73" i="6"/>
  <c r="AT73" i="6" s="1"/>
  <c r="W78" i="5"/>
  <c r="AT78" i="5" s="1"/>
  <c r="AH91" i="5"/>
  <c r="AT91" i="5" s="1"/>
  <c r="AW91" i="5" s="1"/>
  <c r="AH97" i="5"/>
  <c r="AT97" i="5" s="1"/>
  <c r="W75" i="5"/>
  <c r="AT75" i="5" s="1"/>
  <c r="W91" i="6"/>
  <c r="AT91" i="6" s="1"/>
  <c r="W56" i="5"/>
  <c r="AT56" i="5" s="1"/>
  <c r="W57" i="5"/>
  <c r="AT57" i="5" s="1"/>
  <c r="W99" i="6"/>
  <c r="AT99" i="6" s="1"/>
  <c r="W102" i="5"/>
  <c r="AT102" i="5" s="1"/>
  <c r="W35" i="6"/>
  <c r="AT35" i="6" s="1"/>
  <c r="AH53" i="6"/>
  <c r="AT53" i="6" s="1"/>
  <c r="AH99" i="5"/>
  <c r="AT99" i="5" s="1"/>
  <c r="AH108" i="5"/>
  <c r="AT108" i="5" s="1"/>
  <c r="AH94" i="6"/>
  <c r="AT94" i="6" s="1"/>
  <c r="AH77" i="6"/>
  <c r="AT77" i="6" s="1"/>
  <c r="AH80" i="6"/>
  <c r="AT80" i="6" s="1"/>
  <c r="AH27" i="6"/>
  <c r="AT27" i="6" s="1"/>
  <c r="AW27" i="6" s="1"/>
  <c r="W44" i="5"/>
  <c r="AT44" i="5" s="1"/>
  <c r="W67" i="6"/>
  <c r="AT67" i="6" s="1"/>
  <c r="AW67" i="6" s="1"/>
  <c r="W52" i="5"/>
  <c r="AT52" i="5" s="1"/>
  <c r="AW52" i="5" s="1"/>
  <c r="W105" i="5"/>
  <c r="AT105" i="5" s="1"/>
  <c r="AW105" i="5" s="1"/>
  <c r="W55" i="5"/>
  <c r="AT55" i="5" s="1"/>
  <c r="AH23" i="6"/>
  <c r="AT23" i="6" s="1"/>
  <c r="AH82" i="6"/>
  <c r="AT82" i="6" s="1"/>
  <c r="AH47" i="6"/>
  <c r="AT47" i="6" s="1"/>
  <c r="AH38" i="6"/>
  <c r="AT38" i="6" s="1"/>
  <c r="AW38" i="6" s="1"/>
  <c r="W89" i="6"/>
  <c r="AT89" i="6" s="1"/>
  <c r="W27" i="5"/>
  <c r="AT27" i="5" s="1"/>
  <c r="W46" i="5"/>
  <c r="AT46" i="5" s="1"/>
  <c r="W81" i="5"/>
  <c r="AT81" i="5" s="1"/>
  <c r="AW81" i="5" s="1"/>
  <c r="W48" i="5"/>
  <c r="AT48" i="5" s="1"/>
  <c r="W107" i="5"/>
  <c r="AT107" i="5" s="1"/>
  <c r="AW107" i="5" s="1"/>
  <c r="AH65" i="5"/>
  <c r="AT65" i="5" s="1"/>
  <c r="W32" i="6"/>
  <c r="AT32" i="6" s="1"/>
  <c r="W20" i="6"/>
  <c r="AT20" i="6" s="1"/>
  <c r="AH60" i="6"/>
  <c r="AT60" i="6" s="1"/>
  <c r="AH72" i="5"/>
  <c r="AT72" i="5" s="1"/>
  <c r="W20" i="5"/>
  <c r="AT20" i="5" s="1"/>
  <c r="W54" i="5"/>
  <c r="AT54" i="5" s="1"/>
  <c r="AH28" i="6"/>
  <c r="AT28" i="6" s="1"/>
  <c r="AH67" i="5"/>
  <c r="AT67" i="5" s="1"/>
  <c r="AW67" i="5" s="1"/>
  <c r="W48" i="6"/>
  <c r="AT48" i="6" s="1"/>
  <c r="W59" i="6"/>
  <c r="AT59" i="6" s="1"/>
  <c r="W32" i="5"/>
  <c r="AT32" i="5" s="1"/>
  <c r="AH90" i="6"/>
  <c r="AT90" i="6" s="1"/>
  <c r="W69" i="6"/>
  <c r="AT69" i="6" s="1"/>
  <c r="AH103" i="5"/>
  <c r="AT103" i="5" s="1"/>
  <c r="AH31" i="5"/>
  <c r="AT31" i="5" s="1"/>
  <c r="AH83" i="5"/>
  <c r="AT83" i="5" s="1"/>
  <c r="AW83" i="5" s="1"/>
  <c r="W72" i="6"/>
  <c r="AT72" i="6" s="1"/>
  <c r="AH103" i="6"/>
  <c r="AT103" i="6" s="1"/>
  <c r="W28" i="5"/>
  <c r="AT28" i="5" s="1"/>
  <c r="AH59" i="5"/>
  <c r="AT59" i="5" s="1"/>
  <c r="AW59" i="5" s="1"/>
  <c r="W12" i="6"/>
  <c r="AT12" i="6" s="1"/>
  <c r="W44" i="6"/>
  <c r="AT44" i="6" s="1"/>
  <c r="W29" i="6"/>
  <c r="AT29" i="6" s="1"/>
  <c r="AH102" i="6"/>
  <c r="AT102" i="6" s="1"/>
  <c r="W70" i="5"/>
  <c r="AT70" i="5" s="1"/>
  <c r="AH62" i="5"/>
  <c r="AT62" i="5" s="1"/>
  <c r="AW62" i="5" s="1"/>
  <c r="AH38" i="5"/>
  <c r="AT38" i="5" s="1"/>
  <c r="AH68" i="5"/>
  <c r="AT68" i="5" s="1"/>
  <c r="AW68" i="5" s="1"/>
  <c r="AH65" i="6"/>
  <c r="AT65" i="6" s="1"/>
  <c r="AH22" i="6"/>
  <c r="AT22" i="6" s="1"/>
  <c r="AW22" i="6" s="1"/>
  <c r="AH95" i="5"/>
  <c r="AT95" i="5" s="1"/>
  <c r="W71" i="6"/>
  <c r="AT71" i="6" s="1"/>
  <c r="AW71" i="6" s="1"/>
  <c r="AH70" i="6"/>
  <c r="AT70" i="6" s="1"/>
  <c r="AW70" i="6" s="1"/>
  <c r="AH76" i="6"/>
  <c r="AT76" i="6" s="1"/>
  <c r="AW76" i="6" s="1"/>
  <c r="W62" i="6"/>
  <c r="AT62" i="6" s="1"/>
  <c r="AW62" i="6" s="1"/>
  <c r="AH61" i="5"/>
  <c r="AT61" i="5" s="1"/>
  <c r="W46" i="6"/>
  <c r="AT46" i="6" s="1"/>
  <c r="AW46" i="6" s="1"/>
  <c r="AH12" i="5"/>
  <c r="AT12" i="5" s="1"/>
  <c r="AH79" i="5"/>
  <c r="AT79" i="5" s="1"/>
  <c r="AH83" i="6"/>
  <c r="AT83" i="6" s="1"/>
  <c r="AW83" i="6" s="1"/>
  <c r="W86" i="5"/>
  <c r="AT86" i="5" s="1"/>
  <c r="AH73" i="5"/>
  <c r="AT73" i="5" s="1"/>
  <c r="W97" i="6"/>
  <c r="AT97" i="6" s="1"/>
  <c r="W75" i="6"/>
  <c r="AT75" i="6" s="1"/>
  <c r="AH81" i="6"/>
  <c r="AT81" i="6" s="1"/>
  <c r="W42" i="5"/>
  <c r="AT42" i="5" s="1"/>
  <c r="AH36" i="5"/>
  <c r="AT36" i="5" s="1"/>
  <c r="AH87" i="5"/>
  <c r="AT87" i="5" s="1"/>
  <c r="W100" i="6"/>
  <c r="AT100" i="6" s="1"/>
  <c r="AW100" i="6" s="1"/>
  <c r="AH56" i="6"/>
  <c r="AT56" i="6" s="1"/>
  <c r="AH51" i="5"/>
  <c r="AT51" i="5" s="1"/>
  <c r="AH22" i="5"/>
  <c r="AT22" i="5" s="1"/>
  <c r="AW22" i="5" s="1"/>
  <c r="AH95" i="6"/>
  <c r="AT95" i="6" s="1"/>
  <c r="AH63" i="6"/>
  <c r="AT63" i="6" s="1"/>
  <c r="W63" i="5"/>
  <c r="AT63" i="5" s="1"/>
  <c r="AH101" i="5"/>
  <c r="AT101" i="5" s="1"/>
  <c r="W42" i="6"/>
  <c r="AT42" i="6" s="1"/>
  <c r="AH89" i="5"/>
  <c r="AT89" i="5" s="1"/>
  <c r="AW89" i="5" s="1"/>
  <c r="W47" i="5"/>
  <c r="AT47" i="5" s="1"/>
  <c r="W30" i="6"/>
  <c r="AT30" i="6" s="1"/>
  <c r="W36" i="6"/>
  <c r="AT36" i="6" s="1"/>
  <c r="AH35" i="5"/>
  <c r="AT35" i="5" s="1"/>
  <c r="AH94" i="5"/>
  <c r="AT94" i="5" s="1"/>
  <c r="W105" i="6"/>
  <c r="AT105" i="6" s="1"/>
  <c r="AH57" i="6"/>
  <c r="AT57" i="6" s="1"/>
  <c r="AH31" i="6"/>
  <c r="AT31" i="6" s="1"/>
  <c r="AH108" i="6"/>
  <c r="AT108" i="6" s="1"/>
  <c r="W86" i="6"/>
  <c r="AT86" i="6" s="1"/>
  <c r="AW86" i="6" s="1"/>
  <c r="W54" i="6"/>
  <c r="AT54" i="6" s="1"/>
  <c r="W51" i="6"/>
  <c r="AT51" i="6" s="1"/>
  <c r="AH84" i="6"/>
  <c r="AT84" i="6" s="1"/>
  <c r="AH85" i="6"/>
  <c r="AT85" i="6" s="1"/>
  <c r="AH52" i="6"/>
  <c r="AT52" i="6" s="1"/>
  <c r="AW52" i="6" s="1"/>
  <c r="AH68" i="6"/>
  <c r="AT68" i="6" s="1"/>
  <c r="AS88" i="6"/>
  <c r="AS11" i="6"/>
  <c r="AS49" i="6"/>
  <c r="AS43" i="6"/>
  <c r="AR10" i="6"/>
  <c r="W100" i="5"/>
  <c r="AT100" i="5" s="1"/>
  <c r="AW100" i="5" s="1"/>
  <c r="AS11" i="5"/>
  <c r="AR17" i="5"/>
  <c r="AR18" i="5"/>
  <c r="AS74" i="6"/>
  <c r="AS41" i="6"/>
  <c r="AS104" i="5"/>
  <c r="AS98" i="5"/>
  <c r="AS19" i="5"/>
  <c r="AS66" i="5"/>
  <c r="AS33" i="6"/>
  <c r="AH41" i="6"/>
  <c r="W41" i="6"/>
  <c r="AS96" i="5"/>
  <c r="W33" i="6"/>
  <c r="AH33" i="6"/>
  <c r="AH43" i="5"/>
  <c r="W43" i="5"/>
  <c r="AS98" i="6"/>
  <c r="AH11" i="5"/>
  <c r="W11" i="5"/>
  <c r="AR10" i="5"/>
  <c r="AG18" i="5"/>
  <c r="V18" i="5"/>
  <c r="W66" i="5"/>
  <c r="AH66" i="5"/>
  <c r="V18" i="6"/>
  <c r="AG18" i="6"/>
  <c r="W66" i="6"/>
  <c r="AH66" i="6"/>
  <c r="W19" i="6"/>
  <c r="AH19" i="6"/>
  <c r="W49" i="5"/>
  <c r="AH49" i="5"/>
  <c r="AG17" i="5"/>
  <c r="V17" i="5"/>
  <c r="AS33" i="5"/>
  <c r="AG17" i="6"/>
  <c r="V17" i="6"/>
  <c r="AR14" i="5"/>
  <c r="AR17" i="6"/>
  <c r="AS25" i="6"/>
  <c r="AH58" i="5"/>
  <c r="W58" i="5"/>
  <c r="W19" i="5"/>
  <c r="AH19" i="5"/>
  <c r="AR14" i="6"/>
  <c r="AH41" i="5"/>
  <c r="W41" i="5"/>
  <c r="AH96" i="5"/>
  <c r="W96" i="5"/>
  <c r="AS58" i="5"/>
  <c r="W25" i="6"/>
  <c r="AH25" i="6"/>
  <c r="AR18" i="6"/>
  <c r="AR13" i="6"/>
  <c r="AH33" i="5"/>
  <c r="W33" i="5"/>
  <c r="AH43" i="6"/>
  <c r="W43" i="6"/>
  <c r="AS25" i="5"/>
  <c r="AH104" i="6"/>
  <c r="W104" i="6"/>
  <c r="AS43" i="5"/>
  <c r="AH98" i="6"/>
  <c r="W98" i="6"/>
  <c r="V13" i="5"/>
  <c r="AG13" i="5"/>
  <c r="AG14" i="5"/>
  <c r="V14" i="5"/>
  <c r="AG13" i="6"/>
  <c r="V13" i="6"/>
  <c r="V10" i="6"/>
  <c r="AG10" i="6"/>
  <c r="AH98" i="5"/>
  <c r="W98" i="5"/>
  <c r="AH104" i="5"/>
  <c r="W104" i="5"/>
  <c r="AG10" i="5"/>
  <c r="V10" i="5"/>
  <c r="AH11" i="6"/>
  <c r="W11" i="6"/>
  <c r="AS19" i="6"/>
  <c r="AS41" i="5"/>
  <c r="W96" i="6"/>
  <c r="AH96" i="6"/>
  <c r="V14" i="6"/>
  <c r="AG14" i="6"/>
  <c r="AG21" i="5"/>
  <c r="V21" i="5"/>
  <c r="AS49" i="5"/>
  <c r="W49" i="6"/>
  <c r="AH49" i="6"/>
  <c r="AR21" i="5"/>
  <c r="W58" i="6"/>
  <c r="AH58" i="6"/>
  <c r="AR13" i="5"/>
  <c r="AG21" i="6"/>
  <c r="V21" i="6"/>
  <c r="AR21" i="6"/>
  <c r="AH25" i="5"/>
  <c r="W25" i="5"/>
  <c r="AS104" i="6"/>
  <c r="AW61" i="5" l="1"/>
  <c r="AW27" i="5"/>
  <c r="AW101" i="5"/>
  <c r="AW102" i="5"/>
  <c r="AW20" i="6"/>
  <c r="AW65" i="5"/>
  <c r="AW87" i="5"/>
  <c r="AW48" i="6"/>
  <c r="AW108" i="6"/>
  <c r="AW35" i="5"/>
  <c r="AW12" i="5"/>
  <c r="AW23" i="6"/>
  <c r="AW54" i="6"/>
  <c r="AW69" i="6"/>
  <c r="AW55" i="5"/>
  <c r="AW34" i="5"/>
  <c r="AW30" i="6"/>
  <c r="AW75" i="6"/>
  <c r="AW72" i="5"/>
  <c r="AW92" i="6"/>
  <c r="AW53" i="6"/>
  <c r="AW76" i="5"/>
  <c r="AW51" i="5"/>
  <c r="AW38" i="5"/>
  <c r="AW70" i="5"/>
  <c r="AW44" i="5"/>
  <c r="AW32" i="6"/>
  <c r="AW51" i="6"/>
  <c r="AW42" i="5"/>
  <c r="AW54" i="5"/>
  <c r="AW78" i="6"/>
  <c r="AW36" i="6"/>
  <c r="AW81" i="6"/>
  <c r="AW12" i="6"/>
  <c r="AW20" i="5"/>
  <c r="AW94" i="6"/>
  <c r="AW23" i="5"/>
  <c r="AW90" i="6"/>
  <c r="AW91" i="6"/>
  <c r="AW28" i="5"/>
  <c r="AW60" i="6"/>
  <c r="AW68" i="6"/>
  <c r="AW59" i="6"/>
  <c r="AW89" i="6"/>
  <c r="AW97" i="5"/>
  <c r="AW97" i="6"/>
  <c r="AW86" i="5"/>
  <c r="AW84" i="5"/>
  <c r="AW77" i="6"/>
  <c r="AW85" i="6"/>
  <c r="AW105" i="6"/>
  <c r="AW102" i="6"/>
  <c r="AW47" i="6"/>
  <c r="AW78" i="5"/>
  <c r="AW34" i="6"/>
  <c r="AW31" i="6"/>
  <c r="AW103" i="5"/>
  <c r="AW103" i="6"/>
  <c r="AW57" i="6"/>
  <c r="AW99" i="5"/>
  <c r="AW57" i="5"/>
  <c r="AW80" i="5"/>
  <c r="AW95" i="6"/>
  <c r="AW65" i="6"/>
  <c r="AW56" i="5"/>
  <c r="AW107" i="6"/>
  <c r="AW46" i="5"/>
  <c r="AW108" i="5"/>
  <c r="AW101" i="6"/>
  <c r="AW29" i="5"/>
  <c r="AW82" i="6"/>
  <c r="AW32" i="5"/>
  <c r="AW75" i="5"/>
  <c r="AW63" i="6"/>
  <c r="AW73" i="5"/>
  <c r="AW69" i="5"/>
  <c r="AW71" i="5"/>
  <c r="AW47" i="5"/>
  <c r="AW42" i="6"/>
  <c r="AW35" i="6"/>
  <c r="AW48" i="5"/>
  <c r="AW44" i="6"/>
  <c r="AW84" i="6"/>
  <c r="AW94" i="5"/>
  <c r="AW63" i="5"/>
  <c r="AW36" i="5"/>
  <c r="AW79" i="5"/>
  <c r="AW95" i="5"/>
  <c r="AW29" i="6"/>
  <c r="AW31" i="5"/>
  <c r="AW28" i="6"/>
  <c r="AW80" i="6"/>
  <c r="AW99" i="6"/>
  <c r="AW73" i="6"/>
  <c r="AW60" i="5"/>
  <c r="AW72" i="6"/>
  <c r="AH77" i="5"/>
  <c r="AT77" i="5" s="1"/>
  <c r="W74" i="5"/>
  <c r="AT74" i="5" s="1"/>
  <c r="W16" i="5"/>
  <c r="AT16" i="5" s="1"/>
  <c r="AW16" i="5" s="1"/>
  <c r="AH50" i="5"/>
  <c r="AT50" i="5" s="1"/>
  <c r="W93" i="6"/>
  <c r="AT93" i="6" s="1"/>
  <c r="AH106" i="6"/>
  <c r="AT106" i="6" s="1"/>
  <c r="AW106" i="6" s="1"/>
  <c r="W26" i="5"/>
  <c r="AT26" i="5" s="1"/>
  <c r="AH26" i="6"/>
  <c r="AT26" i="6" s="1"/>
  <c r="AW26" i="6" s="1"/>
  <c r="W88" i="6"/>
  <c r="AT88" i="6" s="1"/>
  <c r="W16" i="6"/>
  <c r="AT16" i="6" s="1"/>
  <c r="AH50" i="6"/>
  <c r="AT50" i="6" s="1"/>
  <c r="AW50" i="6" s="1"/>
  <c r="W45" i="5"/>
  <c r="AT45" i="5" s="1"/>
  <c r="AW45" i="5" s="1"/>
  <c r="AH87" i="6"/>
  <c r="AT87" i="6" s="1"/>
  <c r="W24" i="6"/>
  <c r="AT24" i="6" s="1"/>
  <c r="W106" i="5"/>
  <c r="AT106" i="5" s="1"/>
  <c r="W39" i="6"/>
  <c r="AT39" i="6" s="1"/>
  <c r="W64" i="5"/>
  <c r="AT64" i="5" s="1"/>
  <c r="AW64" i="5" s="1"/>
  <c r="AH74" i="6"/>
  <c r="AT74" i="6" s="1"/>
  <c r="AH82" i="5"/>
  <c r="AT82" i="5" s="1"/>
  <c r="AW82" i="5" s="1"/>
  <c r="W40" i="6"/>
  <c r="AT40" i="6" s="1"/>
  <c r="AW40" i="6" s="1"/>
  <c r="W45" i="6"/>
  <c r="AT45" i="6" s="1"/>
  <c r="AH85" i="5"/>
  <c r="AT85" i="5" s="1"/>
  <c r="AH79" i="6"/>
  <c r="AT79" i="6" s="1"/>
  <c r="AW79" i="6" s="1"/>
  <c r="AH61" i="6"/>
  <c r="AT61" i="6" s="1"/>
  <c r="W37" i="5"/>
  <c r="AT37" i="5" s="1"/>
  <c r="AW37" i="5" s="1"/>
  <c r="W53" i="5"/>
  <c r="AT53" i="5" s="1"/>
  <c r="AH88" i="5"/>
  <c r="AT88" i="5" s="1"/>
  <c r="AH39" i="5"/>
  <c r="AT39" i="5" s="1"/>
  <c r="AW39" i="5" s="1"/>
  <c r="W15" i="6"/>
  <c r="AT15" i="6" s="1"/>
  <c r="AW15" i="6" s="1"/>
  <c r="AH90" i="5"/>
  <c r="AT90" i="5" s="1"/>
  <c r="AS106" i="5"/>
  <c r="W15" i="5"/>
  <c r="AT15" i="5" s="1"/>
  <c r="W55" i="6"/>
  <c r="AT55" i="6" s="1"/>
  <c r="AW55" i="6" s="1"/>
  <c r="W24" i="5"/>
  <c r="AT24" i="5" s="1"/>
  <c r="AW24" i="5" s="1"/>
  <c r="AH93" i="5"/>
  <c r="AT93" i="5" s="1"/>
  <c r="AH40" i="5"/>
  <c r="AT40" i="5" s="1"/>
  <c r="W64" i="6"/>
  <c r="AT64" i="6" s="1"/>
  <c r="AW64" i="6" s="1"/>
  <c r="W37" i="6"/>
  <c r="AH37" i="6"/>
  <c r="AS56" i="6"/>
  <c r="AT58" i="6"/>
  <c r="AT49" i="6"/>
  <c r="AT33" i="6"/>
  <c r="AS14" i="6"/>
  <c r="AS10" i="6"/>
  <c r="AS13" i="5"/>
  <c r="AS21" i="5"/>
  <c r="AT41" i="5"/>
  <c r="AS17" i="6"/>
  <c r="AT19" i="6"/>
  <c r="AT11" i="5"/>
  <c r="AT43" i="5"/>
  <c r="AT58" i="5"/>
  <c r="AT19" i="5"/>
  <c r="AT104" i="6"/>
  <c r="AT49" i="5"/>
  <c r="AH17" i="6"/>
  <c r="W17" i="6"/>
  <c r="AT104" i="5"/>
  <c r="AS14" i="5"/>
  <c r="AT98" i="6"/>
  <c r="AT43" i="6"/>
  <c r="AT25" i="6"/>
  <c r="AH14" i="6"/>
  <c r="W14" i="6"/>
  <c r="AH21" i="6"/>
  <c r="W21" i="6"/>
  <c r="AH17" i="5"/>
  <c r="W17" i="5"/>
  <c r="AH18" i="5"/>
  <c r="W18" i="5"/>
  <c r="W10" i="6"/>
  <c r="AH10" i="6"/>
  <c r="W13" i="6"/>
  <c r="AH13" i="6"/>
  <c r="AH14" i="5"/>
  <c r="W14" i="5"/>
  <c r="AS18" i="5"/>
  <c r="AT25" i="5"/>
  <c r="AS21" i="6"/>
  <c r="AH21" i="5"/>
  <c r="W21" i="5"/>
  <c r="AT96" i="6"/>
  <c r="AT11" i="6"/>
  <c r="AS10" i="5"/>
  <c r="AT98" i="5"/>
  <c r="AS13" i="6"/>
  <c r="AT33" i="5"/>
  <c r="W10" i="5"/>
  <c r="AH10" i="5"/>
  <c r="AT96" i="5"/>
  <c r="AH13" i="5"/>
  <c r="W13" i="5"/>
  <c r="AS17" i="5"/>
  <c r="AT66" i="6"/>
  <c r="AS18" i="6"/>
  <c r="AT66" i="5"/>
  <c r="W18" i="6"/>
  <c r="AH18" i="6"/>
  <c r="AT41" i="6"/>
  <c r="AW43" i="5" l="1"/>
  <c r="AW49" i="5"/>
  <c r="AW15" i="5"/>
  <c r="AW39" i="6"/>
  <c r="AW66" i="6"/>
  <c r="AW25" i="5"/>
  <c r="AW25" i="6"/>
  <c r="AW98" i="5"/>
  <c r="AW19" i="5"/>
  <c r="AW85" i="5"/>
  <c r="AW98" i="6"/>
  <c r="AW58" i="5"/>
  <c r="AW93" i="6"/>
  <c r="AW41" i="6"/>
  <c r="AW11" i="6"/>
  <c r="AW50" i="5"/>
  <c r="AW96" i="5"/>
  <c r="AW96" i="6"/>
  <c r="AW104" i="5"/>
  <c r="AW11" i="5"/>
  <c r="AW33" i="6"/>
  <c r="AW93" i="5"/>
  <c r="AW88" i="5"/>
  <c r="AW53" i="5"/>
  <c r="AW33" i="5"/>
  <c r="AW56" i="6"/>
  <c r="AW24" i="6"/>
  <c r="AW45" i="6"/>
  <c r="AW40" i="5"/>
  <c r="AW19" i="6"/>
  <c r="AW49" i="6"/>
  <c r="AW74" i="6"/>
  <c r="AW16" i="6"/>
  <c r="AW74" i="5"/>
  <c r="AW41" i="5"/>
  <c r="AW61" i="6"/>
  <c r="AW104" i="6"/>
  <c r="AW106" i="5"/>
  <c r="AW43" i="6"/>
  <c r="AW90" i="5"/>
  <c r="AW87" i="6"/>
  <c r="AW66" i="5"/>
  <c r="AW58" i="6"/>
  <c r="AW88" i="6"/>
  <c r="AW77" i="5"/>
  <c r="AW26" i="5"/>
  <c r="AT37" i="6"/>
  <c r="AT18" i="6"/>
  <c r="AT21" i="6"/>
  <c r="AT21" i="5"/>
  <c r="AT14" i="5"/>
  <c r="AW14" i="5" s="1"/>
  <c r="AT17" i="5"/>
  <c r="AW17" i="5" s="1"/>
  <c r="AT17" i="6"/>
  <c r="AW17" i="6" s="1"/>
  <c r="AT10" i="5"/>
  <c r="AW10" i="5" s="1"/>
  <c r="AT13" i="6"/>
  <c r="AT14" i="6"/>
  <c r="AT18" i="5"/>
  <c r="AW18" i="5" s="1"/>
  <c r="AT13" i="5"/>
  <c r="AT10" i="6"/>
  <c r="AW14" i="6" l="1"/>
  <c r="AW18" i="6"/>
  <c r="AW13" i="6"/>
  <c r="AW13" i="5"/>
  <c r="AW21" i="5"/>
  <c r="AW21" i="6"/>
  <c r="AW37" i="6"/>
  <c r="AW10" i="6"/>
  <c r="Z9" i="6" l="1"/>
  <c r="O9" i="6"/>
  <c r="Z9" i="5"/>
  <c r="O9" i="5"/>
  <c r="AL9" i="5" l="1"/>
  <c r="AL9" i="6"/>
  <c r="P9" i="5" l="1"/>
  <c r="AA9" i="5"/>
  <c r="AA9" i="6"/>
  <c r="P9" i="6"/>
  <c r="AM9" i="5" l="1"/>
  <c r="AB9" i="6"/>
  <c r="Q9" i="6"/>
  <c r="Q9" i="5"/>
  <c r="AB9" i="5"/>
  <c r="AM9" i="6"/>
  <c r="AN9" i="6" l="1"/>
  <c r="R9" i="5"/>
  <c r="AC9" i="5"/>
  <c r="R9" i="6"/>
  <c r="AC9" i="6"/>
  <c r="AN9" i="5"/>
  <c r="AO9" i="5" l="1"/>
  <c r="S9" i="5"/>
  <c r="AD9" i="5"/>
  <c r="AO9" i="6"/>
  <c r="AD9" i="6"/>
  <c r="S9" i="6"/>
  <c r="AP9" i="5" l="1"/>
  <c r="AP9" i="6"/>
  <c r="T9" i="5"/>
  <c r="AE9" i="5"/>
  <c r="AE9" i="6"/>
  <c r="T9" i="6"/>
  <c r="AQ9" i="6" l="1"/>
  <c r="AQ9" i="5"/>
  <c r="U9" i="6"/>
  <c r="AF9" i="6"/>
  <c r="U9" i="5"/>
  <c r="AF9" i="5"/>
  <c r="AR9" i="5" l="1"/>
  <c r="AG9" i="5"/>
  <c r="V9" i="5"/>
  <c r="V9" i="6"/>
  <c r="AG9" i="6"/>
  <c r="AH9" i="5"/>
  <c r="W9" i="5"/>
  <c r="AR9" i="6"/>
  <c r="AH9" i="6"/>
  <c r="W9" i="6"/>
  <c r="AT9" i="6" l="1"/>
  <c r="AS9" i="6"/>
  <c r="AS9" i="5"/>
  <c r="AT9" i="5"/>
  <c r="AW9" i="5" s="1"/>
  <c r="AW9" i="6" l="1"/>
  <c r="AZ9" i="5" l="1"/>
  <c r="AZ8" i="5"/>
  <c r="AZ11" i="5"/>
  <c r="AZ10" i="5"/>
  <c r="AZ10" i="6"/>
  <c r="AZ8" i="6"/>
  <c r="AZ11" i="6"/>
  <c r="AZ9" i="6"/>
</calcChain>
</file>

<file path=xl/sharedStrings.xml><?xml version="1.0" encoding="utf-8"?>
<sst xmlns="http://schemas.openxmlformats.org/spreadsheetml/2006/main" count="89" uniqueCount="63">
  <si>
    <t>Budget Pizzas</t>
  </si>
  <si>
    <t>Cost per pizza</t>
  </si>
  <si>
    <t>Luxury Pizzas</t>
  </si>
  <si>
    <t>Selling price per pizza</t>
  </si>
  <si>
    <t>Delivery cost per pizza</t>
  </si>
  <si>
    <t>Number of budget sales</t>
  </si>
  <si>
    <t>Number of luxury sales</t>
  </si>
  <si>
    <t>Mean</t>
  </si>
  <si>
    <t>Minimum</t>
  </si>
  <si>
    <t>Maximum</t>
  </si>
  <si>
    <t>Costs ($)</t>
  </si>
  <si>
    <t>Total ten year profit ($) per simulation</t>
  </si>
  <si>
    <t>Luxury Revenue ($)</t>
  </si>
  <si>
    <t>Luxury Profit ($)</t>
  </si>
  <si>
    <t>Budget Revenue ($)</t>
  </si>
  <si>
    <t>Budget Profit ($)</t>
  </si>
  <si>
    <t>Luxury Costs ($)</t>
  </si>
  <si>
    <t>Budget Pizza sales per day</t>
  </si>
  <si>
    <t>Luxury Pizza sales per day</t>
  </si>
  <si>
    <t>Simulation</t>
  </si>
  <si>
    <t>log GDP Index</t>
  </si>
  <si>
    <t xml:space="preserve"> GDP Index</t>
  </si>
  <si>
    <t>Data checks</t>
  </si>
  <si>
    <t>Statistics</t>
  </si>
  <si>
    <t>Actual</t>
  </si>
  <si>
    <t>Expected</t>
  </si>
  <si>
    <t>Difference</t>
  </si>
  <si>
    <t>Tolerance</t>
  </si>
  <si>
    <t>Check</t>
  </si>
  <si>
    <t>Standard deviation</t>
  </si>
  <si>
    <t>Chi-square test</t>
  </si>
  <si>
    <t>&lt;</t>
  </si>
  <si>
    <t>P-value</t>
  </si>
  <si>
    <t>Base prediction - number of pizzas sold per day</t>
  </si>
  <si>
    <t>Overheads per year, excluding advertising and delivery</t>
  </si>
  <si>
    <t>GDP parameter a)</t>
  </si>
  <si>
    <t>GDP error parameter b)</t>
  </si>
  <si>
    <t>GDP error paratmeter c)</t>
  </si>
  <si>
    <t>Do not copy across this column</t>
  </si>
  <si>
    <t xml:space="preserve">Overall mean </t>
  </si>
  <si>
    <t>Days open per year</t>
  </si>
  <si>
    <t xml:space="preserve">Base prediction - in pizzas sold per day with 1 unit of GDP index </t>
  </si>
  <si>
    <t>Advertising cost per year</t>
  </si>
  <si>
    <t>One off development costs</t>
  </si>
  <si>
    <t>10 year total profit ($)</t>
  </si>
  <si>
    <t>Average  profit</t>
  </si>
  <si>
    <t>Minimum profit</t>
  </si>
  <si>
    <t>Maximum profit</t>
  </si>
  <si>
    <t>Median profit</t>
  </si>
  <si>
    <t>10 year total profit</t>
  </si>
  <si>
    <t xml:space="preserve">Minimum profit </t>
  </si>
  <si>
    <t>z(i,t)</t>
  </si>
  <si>
    <t>Uniform[0,1] Random variables</t>
  </si>
  <si>
    <t>Cumulative Count</t>
  </si>
  <si>
    <t>Project start date</t>
  </si>
  <si>
    <t xml:space="preserve">GDP index at t=0 </t>
  </si>
  <si>
    <t>Time point of GDP Index t=0</t>
  </si>
  <si>
    <t>hardcoded to 50th highest simulation due to the median of an even number of simulations being between 50th and 51st highest simulations, so that this profit represents one identifiable simulation</t>
  </si>
  <si>
    <t xml:space="preserve">Annual GDP less 2022 GDP </t>
  </si>
  <si>
    <t>Parameters</t>
  </si>
  <si>
    <t>GDP Simulation</t>
  </si>
  <si>
    <t>Profit calculations for luxury scenario</t>
  </si>
  <si>
    <t>Profit calculations for budget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</si>
</sst>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00%"/>
    <numFmt numFmtId="167" formatCode="0.0%"/>
    <numFmt numFmtId="168" formatCode="_-* #,##0.0000_-;\-* #,##0.0000_-;_-* &quot;-&quot;??_-;_-@_-"/>
    <numFmt numFmtId="169" formatCode="_-* #,##0.00000_-;\-* #,##0.00000_-;_-* &quot;-&quot;??_-;_-@_-"/>
    <numFmt numFmtId="170" formatCode="_-[$$-409]* #,##0.00_ ;_-[$$-409]* \-#,##0.00\ ;_-[$$-409]* &quot;-&quot;??_ ;_-@_ "/>
    <numFmt numFmtId="171" formatCode="_-* #,##0.000_-;\-* #,##0.000_-;_-* &quot;-&quot;??_-;_-@_-"/>
    <numFmt numFmtId="172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1" applyNumberFormat="1" applyFont="1"/>
    <xf numFmtId="0" fontId="2" fillId="0" borderId="0" xfId="0" applyFont="1" applyAlignment="1">
      <alignment horizontal="center"/>
    </xf>
    <xf numFmtId="164" fontId="0" fillId="0" borderId="0" xfId="0" applyNumberFormat="1"/>
    <xf numFmtId="43" fontId="0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43" fontId="0" fillId="0" borderId="0" xfId="0" applyNumberFormat="1"/>
    <xf numFmtId="43" fontId="0" fillId="0" borderId="0" xfId="1" applyFont="1"/>
    <xf numFmtId="165" fontId="0" fillId="0" borderId="0" xfId="1" applyNumberFormat="1" applyFont="1"/>
    <xf numFmtId="165" fontId="0" fillId="0" borderId="0" xfId="0" applyNumberFormat="1"/>
    <xf numFmtId="10" fontId="0" fillId="0" borderId="0" xfId="2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Fill="1"/>
    <xf numFmtId="0" fontId="0" fillId="0" borderId="0" xfId="0" applyFill="1"/>
    <xf numFmtId="164" fontId="0" fillId="0" borderId="0" xfId="1" applyNumberFormat="1" applyFont="1" applyAlignment="1"/>
    <xf numFmtId="167" fontId="0" fillId="0" borderId="0" xfId="2" applyNumberFormat="1" applyFont="1"/>
    <xf numFmtId="0" fontId="0" fillId="0" borderId="0" xfId="0"/>
    <xf numFmtId="0" fontId="2" fillId="0" borderId="0" xfId="0" applyFont="1"/>
    <xf numFmtId="0" fontId="0" fillId="2" borderId="0" xfId="0" applyFill="1"/>
    <xf numFmtId="9" fontId="0" fillId="0" borderId="0" xfId="2" applyFont="1"/>
    <xf numFmtId="1" fontId="0" fillId="0" borderId="0" xfId="0" applyNumberFormat="1"/>
    <xf numFmtId="166" fontId="0" fillId="0" borderId="0" xfId="2" applyNumberFormat="1" applyFont="1" applyAlignment="1">
      <alignment horizontal="right"/>
    </xf>
    <xf numFmtId="0" fontId="0" fillId="0" borderId="1" xfId="0" applyBorder="1"/>
    <xf numFmtId="1" fontId="0" fillId="0" borderId="1" xfId="0" applyNumberFormat="1" applyBorder="1"/>
    <xf numFmtId="0" fontId="2" fillId="0" borderId="0" xfId="0" applyFont="1" applyAlignment="1">
      <alignment horizontal="right"/>
    </xf>
    <xf numFmtId="0" fontId="5" fillId="0" borderId="0" xfId="0" applyFont="1"/>
    <xf numFmtId="0" fontId="0" fillId="0" borderId="0" xfId="0" applyFont="1"/>
    <xf numFmtId="168" fontId="0" fillId="0" borderId="0" xfId="1" applyNumberFormat="1" applyFont="1"/>
    <xf numFmtId="169" fontId="0" fillId="0" borderId="0" xfId="1" applyNumberFormat="1" applyFont="1"/>
    <xf numFmtId="170" fontId="0" fillId="0" borderId="0" xfId="0" applyNumberFormat="1" applyFill="1"/>
    <xf numFmtId="170" fontId="0" fillId="0" borderId="0" xfId="2" applyNumberFormat="1" applyFont="1" applyAlignment="1">
      <alignment horizontal="right"/>
    </xf>
    <xf numFmtId="170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3" fontId="0" fillId="2" borderId="0" xfId="1" applyFont="1" applyFill="1"/>
    <xf numFmtId="0" fontId="2" fillId="0" borderId="0" xfId="0" applyFont="1" applyAlignment="1">
      <alignment horizontal="left"/>
    </xf>
    <xf numFmtId="43" fontId="0" fillId="0" borderId="0" xfId="1" applyFont="1" applyFill="1"/>
    <xf numFmtId="10" fontId="3" fillId="0" borderId="0" xfId="2" applyNumberFormat="1" applyFont="1"/>
    <xf numFmtId="170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3" fontId="0" fillId="2" borderId="0" xfId="1" applyNumberFormat="1" applyFont="1" applyFill="1"/>
    <xf numFmtId="43" fontId="0" fillId="0" borderId="0" xfId="1" applyNumberFormat="1" applyFont="1" applyFill="1"/>
    <xf numFmtId="171" fontId="0" fillId="0" borderId="0" xfId="1" applyNumberFormat="1" applyFont="1"/>
    <xf numFmtId="170" fontId="0" fillId="0" borderId="0" xfId="0" applyNumberFormat="1" applyFill="1" applyAlignment="1">
      <alignment horizontal="right"/>
    </xf>
    <xf numFmtId="0" fontId="0" fillId="0" borderId="0" xfId="0" applyFill="1" applyAlignment="1">
      <alignment wrapText="1"/>
    </xf>
    <xf numFmtId="164" fontId="0" fillId="0" borderId="0" xfId="0" applyNumberFormat="1" applyFill="1"/>
    <xf numFmtId="164" fontId="0" fillId="0" borderId="0" xfId="1" applyNumberFormat="1" applyFont="1" applyFill="1"/>
    <xf numFmtId="164" fontId="0" fillId="0" borderId="0" xfId="0" quotePrefix="1" applyNumberFormat="1"/>
    <xf numFmtId="172" fontId="0" fillId="0" borderId="0" xfId="1" applyNumberFormat="1" applyFont="1"/>
    <xf numFmtId="14" fontId="0" fillId="0" borderId="0" xfId="0" applyNumberFormat="1"/>
    <xf numFmtId="164" fontId="0" fillId="2" borderId="0" xfId="0" applyNumberFormat="1" applyFill="1"/>
    <xf numFmtId="0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'Luxury Profit'!$AK$7</c:f>
              <c:strCache>
                <c:ptCount val="1"/>
                <c:pt idx="0">
                  <c:v>Luxury Profit ($)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Profit'!$AK$8:$AK$108</c:f>
              <c:numCache>
                <c:formatCode>_-* #,##0_-;\-* #,##0_-;_-* "-"??_-;_-@_-</c:formatCode>
                <c:ptCount val="101"/>
                <c:pt idx="0" formatCode="General">
                  <c:v>2023</c:v>
                </c:pt>
                <c:pt idx="1">
                  <c:v>34529.568655252224</c:v>
                </c:pt>
                <c:pt idx="2">
                  <c:v>37895.924912992283</c:v>
                </c:pt>
                <c:pt idx="3">
                  <c:v>19722.079560397775</c:v>
                </c:pt>
                <c:pt idx="4">
                  <c:v>20347.225773268554</c:v>
                </c:pt>
                <c:pt idx="5">
                  <c:v>34949.554213391209</c:v>
                </c:pt>
                <c:pt idx="6">
                  <c:v>29103.02425770479</c:v>
                </c:pt>
                <c:pt idx="7">
                  <c:v>26401.015638419485</c:v>
                </c:pt>
                <c:pt idx="8">
                  <c:v>37539.430475853849</c:v>
                </c:pt>
                <c:pt idx="9">
                  <c:v>14879.692301536124</c:v>
                </c:pt>
                <c:pt idx="10">
                  <c:v>37869.47046034236</c:v>
                </c:pt>
                <c:pt idx="11">
                  <c:v>43872.105917056324</c:v>
                </c:pt>
                <c:pt idx="12">
                  <c:v>31689.057216259709</c:v>
                </c:pt>
                <c:pt idx="13">
                  <c:v>36259.540738945536</c:v>
                </c:pt>
                <c:pt idx="14">
                  <c:v>41131.729866869806</c:v>
                </c:pt>
                <c:pt idx="15">
                  <c:v>14851.364639788546</c:v>
                </c:pt>
                <c:pt idx="16">
                  <c:v>40946.891876793001</c:v>
                </c:pt>
                <c:pt idx="17">
                  <c:v>12585.449292416539</c:v>
                </c:pt>
                <c:pt idx="18">
                  <c:v>33329.291890884226</c:v>
                </c:pt>
                <c:pt idx="19">
                  <c:v>18372.476069957163</c:v>
                </c:pt>
                <c:pt idx="20">
                  <c:v>39046.594099146314</c:v>
                </c:pt>
                <c:pt idx="21">
                  <c:v>40382.727013860072</c:v>
                </c:pt>
                <c:pt idx="22">
                  <c:v>17952.767419936194</c:v>
                </c:pt>
                <c:pt idx="23">
                  <c:v>29554.088950349833</c:v>
                </c:pt>
                <c:pt idx="24">
                  <c:v>16899.403687465732</c:v>
                </c:pt>
                <c:pt idx="25">
                  <c:v>35872.190262075805</c:v>
                </c:pt>
                <c:pt idx="26">
                  <c:v>8193.4208379616612</c:v>
                </c:pt>
                <c:pt idx="27">
                  <c:v>21436.487774788868</c:v>
                </c:pt>
                <c:pt idx="28">
                  <c:v>15463.621240261564</c:v>
                </c:pt>
                <c:pt idx="29">
                  <c:v>34368.425815220224</c:v>
                </c:pt>
                <c:pt idx="30">
                  <c:v>27927.924396995513</c:v>
                </c:pt>
                <c:pt idx="31">
                  <c:v>33924.171944898379</c:v>
                </c:pt>
                <c:pt idx="32">
                  <c:v>18587.29861456959</c:v>
                </c:pt>
                <c:pt idx="33">
                  <c:v>25146.036595334124</c:v>
                </c:pt>
                <c:pt idx="34">
                  <c:v>46631.039320043696</c:v>
                </c:pt>
                <c:pt idx="35">
                  <c:v>46167.439627162647</c:v>
                </c:pt>
                <c:pt idx="36">
                  <c:v>29320.992988870828</c:v>
                </c:pt>
                <c:pt idx="37">
                  <c:v>35973.06056438596</c:v>
                </c:pt>
                <c:pt idx="38">
                  <c:v>37634.08443419484</c:v>
                </c:pt>
                <c:pt idx="39">
                  <c:v>20157.823460761574</c:v>
                </c:pt>
                <c:pt idx="40">
                  <c:v>30374.460512647813</c:v>
                </c:pt>
                <c:pt idx="41">
                  <c:v>19822.966708756634</c:v>
                </c:pt>
                <c:pt idx="42">
                  <c:v>27232.732982168731</c:v>
                </c:pt>
                <c:pt idx="43">
                  <c:v>31563.239045806928</c:v>
                </c:pt>
                <c:pt idx="44">
                  <c:v>26101.141429452226</c:v>
                </c:pt>
                <c:pt idx="45">
                  <c:v>36517.02085613081</c:v>
                </c:pt>
                <c:pt idx="46">
                  <c:v>34515.095699926722</c:v>
                </c:pt>
                <c:pt idx="47">
                  <c:v>15713.758676885976</c:v>
                </c:pt>
                <c:pt idx="48">
                  <c:v>33747.815201487509</c:v>
                </c:pt>
                <c:pt idx="49">
                  <c:v>20645.744692044624</c:v>
                </c:pt>
                <c:pt idx="50">
                  <c:v>25418.579289861373</c:v>
                </c:pt>
                <c:pt idx="51">
                  <c:v>23059.733316765021</c:v>
                </c:pt>
                <c:pt idx="52">
                  <c:v>12908.865152465587</c:v>
                </c:pt>
                <c:pt idx="53">
                  <c:v>23259.023809671518</c:v>
                </c:pt>
                <c:pt idx="54">
                  <c:v>17673.235320649517</c:v>
                </c:pt>
                <c:pt idx="55">
                  <c:v>28595.661945175088</c:v>
                </c:pt>
                <c:pt idx="56">
                  <c:v>22273.302774970565</c:v>
                </c:pt>
                <c:pt idx="57">
                  <c:v>29854.517587503069</c:v>
                </c:pt>
                <c:pt idx="58">
                  <c:v>16481.109494570905</c:v>
                </c:pt>
                <c:pt idx="59">
                  <c:v>31007.534187996585</c:v>
                </c:pt>
                <c:pt idx="60">
                  <c:v>27640.624241087236</c:v>
                </c:pt>
                <c:pt idx="61">
                  <c:v>37391.402398744482</c:v>
                </c:pt>
                <c:pt idx="62">
                  <c:v>21999.066868581489</c:v>
                </c:pt>
                <c:pt idx="63">
                  <c:v>28627.376408141223</c:v>
                </c:pt>
                <c:pt idx="64">
                  <c:v>34352.397685356846</c:v>
                </c:pt>
                <c:pt idx="65">
                  <c:v>44896.749598637398</c:v>
                </c:pt>
                <c:pt idx="66">
                  <c:v>18418.573800669372</c:v>
                </c:pt>
                <c:pt idx="67">
                  <c:v>18065.038165399979</c:v>
                </c:pt>
                <c:pt idx="68">
                  <c:v>23144.17586546723</c:v>
                </c:pt>
                <c:pt idx="69">
                  <c:v>41942.899873209884</c:v>
                </c:pt>
                <c:pt idx="70">
                  <c:v>38178.029076547595</c:v>
                </c:pt>
                <c:pt idx="71">
                  <c:v>14641.09453189827</c:v>
                </c:pt>
                <c:pt idx="72">
                  <c:v>29138.660234830109</c:v>
                </c:pt>
                <c:pt idx="73">
                  <c:v>14894.298489939654</c:v>
                </c:pt>
                <c:pt idx="74">
                  <c:v>37437.452775383426</c:v>
                </c:pt>
                <c:pt idx="75">
                  <c:v>24811.253096128581</c:v>
                </c:pt>
                <c:pt idx="76">
                  <c:v>20436.878251059214</c:v>
                </c:pt>
                <c:pt idx="77">
                  <c:v>22682.975150930404</c:v>
                </c:pt>
                <c:pt idx="78">
                  <c:v>40650.344167958538</c:v>
                </c:pt>
                <c:pt idx="79">
                  <c:v>16700.486849026784</c:v>
                </c:pt>
                <c:pt idx="80">
                  <c:v>23148.625041695283</c:v>
                </c:pt>
                <c:pt idx="81">
                  <c:v>34517.973220588174</c:v>
                </c:pt>
                <c:pt idx="82">
                  <c:v>22319.008213200286</c:v>
                </c:pt>
                <c:pt idx="83">
                  <c:v>22713.19130163439</c:v>
                </c:pt>
                <c:pt idx="84">
                  <c:v>34062.067579198338</c:v>
                </c:pt>
                <c:pt idx="85">
                  <c:v>38380.125255293795</c:v>
                </c:pt>
                <c:pt idx="86">
                  <c:v>37053.067990653799</c:v>
                </c:pt>
                <c:pt idx="87">
                  <c:v>36718.341558685002</c:v>
                </c:pt>
                <c:pt idx="88">
                  <c:v>35861.548585825076</c:v>
                </c:pt>
                <c:pt idx="89">
                  <c:v>41335.295807717426</c:v>
                </c:pt>
                <c:pt idx="90">
                  <c:v>16840.000623656582</c:v>
                </c:pt>
                <c:pt idx="91">
                  <c:v>32580.076084116532</c:v>
                </c:pt>
                <c:pt idx="92">
                  <c:v>46984.415885044727</c:v>
                </c:pt>
                <c:pt idx="93">
                  <c:v>35051.738445174531</c:v>
                </c:pt>
                <c:pt idx="94">
                  <c:v>21207.773215118621</c:v>
                </c:pt>
                <c:pt idx="95">
                  <c:v>26052.195659060962</c:v>
                </c:pt>
                <c:pt idx="96">
                  <c:v>21953.423021464143</c:v>
                </c:pt>
                <c:pt idx="97">
                  <c:v>38796.488779069332</c:v>
                </c:pt>
                <c:pt idx="98">
                  <c:v>46280.61136946897</c:v>
                </c:pt>
                <c:pt idx="99">
                  <c:v>25341.908908345737</c:v>
                </c:pt>
                <c:pt idx="100">
                  <c:v>13946.112894230842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B-4776-B1C9-BD0BC18B5185}"/>
            </c:ext>
          </c:extLst>
        </c:ser>
        <c:ser>
          <c:idx val="1"/>
          <c:order val="1"/>
          <c:tx>
            <c:strRef>
              <c:f>'Luxury Profit'!$AL$7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Profit'!$AL$8:$AL$108</c:f>
              <c:numCache>
                <c:formatCode>_-* #,##0_-;\-* #,##0_-;_-* "-"??_-;_-@_-</c:formatCode>
                <c:ptCount val="101"/>
                <c:pt idx="0" formatCode="General">
                  <c:v>2024</c:v>
                </c:pt>
                <c:pt idx="1">
                  <c:v>70314.571807975997</c:v>
                </c:pt>
                <c:pt idx="2">
                  <c:v>75269.151147952245</c:v>
                </c:pt>
                <c:pt idx="3">
                  <c:v>24029.617203004542</c:v>
                </c:pt>
                <c:pt idx="4">
                  <c:v>36309.519623259665</c:v>
                </c:pt>
                <c:pt idx="5">
                  <c:v>45762.241911958758</c:v>
                </c:pt>
                <c:pt idx="6">
                  <c:v>61387.3468299823</c:v>
                </c:pt>
                <c:pt idx="7">
                  <c:v>45309.764858983865</c:v>
                </c:pt>
                <c:pt idx="8">
                  <c:v>55480.722085075278</c:v>
                </c:pt>
                <c:pt idx="9">
                  <c:v>28890.217696407926</c:v>
                </c:pt>
                <c:pt idx="10">
                  <c:v>81297.267440297932</c:v>
                </c:pt>
                <c:pt idx="11">
                  <c:v>69122.486589204404</c:v>
                </c:pt>
                <c:pt idx="12">
                  <c:v>50525.024763311027</c:v>
                </c:pt>
                <c:pt idx="13">
                  <c:v>74920.66529070324</c:v>
                </c:pt>
                <c:pt idx="14">
                  <c:v>84281.645788687165</c:v>
                </c:pt>
                <c:pt idx="15">
                  <c:v>34457.427382937807</c:v>
                </c:pt>
                <c:pt idx="16">
                  <c:v>67741.837387643987</c:v>
                </c:pt>
                <c:pt idx="17">
                  <c:v>27635.759796143422</c:v>
                </c:pt>
                <c:pt idx="18">
                  <c:v>67983.652429013047</c:v>
                </c:pt>
                <c:pt idx="19">
                  <c:v>37145.970814048866</c:v>
                </c:pt>
                <c:pt idx="20">
                  <c:v>51810.88857242823</c:v>
                </c:pt>
                <c:pt idx="21">
                  <c:v>69456.877891714859</c:v>
                </c:pt>
                <c:pt idx="22">
                  <c:v>34439.910642538278</c:v>
                </c:pt>
                <c:pt idx="23">
                  <c:v>39720.785716594837</c:v>
                </c:pt>
                <c:pt idx="24">
                  <c:v>46792.857894545014</c:v>
                </c:pt>
                <c:pt idx="25">
                  <c:v>73192.335736077745</c:v>
                </c:pt>
                <c:pt idx="26">
                  <c:v>34936.495005735749</c:v>
                </c:pt>
                <c:pt idx="27">
                  <c:v>25144.006375525176</c:v>
                </c:pt>
                <c:pt idx="28">
                  <c:v>20136.765904674947</c:v>
                </c:pt>
                <c:pt idx="29">
                  <c:v>48504.397684106283</c:v>
                </c:pt>
                <c:pt idx="30">
                  <c:v>46207.448028865154</c:v>
                </c:pt>
                <c:pt idx="31">
                  <c:v>55138.986494630284</c:v>
                </c:pt>
                <c:pt idx="32">
                  <c:v>27557.49139979927</c:v>
                </c:pt>
                <c:pt idx="33">
                  <c:v>44916.302907348174</c:v>
                </c:pt>
                <c:pt idx="34">
                  <c:v>72517.777827579412</c:v>
                </c:pt>
                <c:pt idx="35">
                  <c:v>90086.967962797906</c:v>
                </c:pt>
                <c:pt idx="36">
                  <c:v>49533.339376428485</c:v>
                </c:pt>
                <c:pt idx="37">
                  <c:v>72352.8660428687</c:v>
                </c:pt>
                <c:pt idx="38">
                  <c:v>71389.120135200967</c:v>
                </c:pt>
                <c:pt idx="39">
                  <c:v>41445.234159755288</c:v>
                </c:pt>
                <c:pt idx="40">
                  <c:v>43709.426078281569</c:v>
                </c:pt>
                <c:pt idx="41">
                  <c:v>23394.351430861308</c:v>
                </c:pt>
                <c:pt idx="42">
                  <c:v>46091.443179025082</c:v>
                </c:pt>
                <c:pt idx="43">
                  <c:v>55067.914864937775</c:v>
                </c:pt>
                <c:pt idx="44">
                  <c:v>39485.597467578773</c:v>
                </c:pt>
                <c:pt idx="45">
                  <c:v>57937.295224292902</c:v>
                </c:pt>
                <c:pt idx="46">
                  <c:v>65080.328181158169</c:v>
                </c:pt>
                <c:pt idx="47">
                  <c:v>28937.496301033039</c:v>
                </c:pt>
                <c:pt idx="48">
                  <c:v>44287.545569754759</c:v>
                </c:pt>
                <c:pt idx="49">
                  <c:v>32059.806996310974</c:v>
                </c:pt>
                <c:pt idx="50">
                  <c:v>46295.985646525834</c:v>
                </c:pt>
                <c:pt idx="51">
                  <c:v>39590.59874574779</c:v>
                </c:pt>
                <c:pt idx="52">
                  <c:v>17019.620943043934</c:v>
                </c:pt>
                <c:pt idx="53">
                  <c:v>40739.15728072988</c:v>
                </c:pt>
                <c:pt idx="54">
                  <c:v>22541.374518292199</c:v>
                </c:pt>
                <c:pt idx="55">
                  <c:v>51067.693208452518</c:v>
                </c:pt>
                <c:pt idx="56">
                  <c:v>29323.485656794335</c:v>
                </c:pt>
                <c:pt idx="57">
                  <c:v>45000.426342452905</c:v>
                </c:pt>
                <c:pt idx="58">
                  <c:v>32273.666710895981</c:v>
                </c:pt>
                <c:pt idx="59">
                  <c:v>50181.15486516853</c:v>
                </c:pt>
                <c:pt idx="60">
                  <c:v>33758.825830872345</c:v>
                </c:pt>
                <c:pt idx="61">
                  <c:v>63949.153400277602</c:v>
                </c:pt>
                <c:pt idx="62">
                  <c:v>51601.783924904186</c:v>
                </c:pt>
                <c:pt idx="63">
                  <c:v>46346.180114543473</c:v>
                </c:pt>
                <c:pt idx="64">
                  <c:v>42760.701781402429</c:v>
                </c:pt>
                <c:pt idx="65">
                  <c:v>60204.04494416737</c:v>
                </c:pt>
                <c:pt idx="66">
                  <c:v>35679.550663324131</c:v>
                </c:pt>
                <c:pt idx="67">
                  <c:v>23691.745007703343</c:v>
                </c:pt>
                <c:pt idx="68">
                  <c:v>52100.508631690522</c:v>
                </c:pt>
                <c:pt idx="69">
                  <c:v>61580.561986844696</c:v>
                </c:pt>
                <c:pt idx="70">
                  <c:v>44230.297084395599</c:v>
                </c:pt>
                <c:pt idx="71">
                  <c:v>18880.900547676254</c:v>
                </c:pt>
                <c:pt idx="72">
                  <c:v>62518.244754473853</c:v>
                </c:pt>
                <c:pt idx="73">
                  <c:v>31326.596659302886</c:v>
                </c:pt>
                <c:pt idx="74">
                  <c:v>44812.231197536428</c:v>
                </c:pt>
                <c:pt idx="75">
                  <c:v>37856.276561219012</c:v>
                </c:pt>
                <c:pt idx="76">
                  <c:v>36906.398107272602</c:v>
                </c:pt>
                <c:pt idx="77">
                  <c:v>38547.851370048185</c:v>
                </c:pt>
                <c:pt idx="78">
                  <c:v>79542.37888455746</c:v>
                </c:pt>
                <c:pt idx="79">
                  <c:v>39263.227579180646</c:v>
                </c:pt>
                <c:pt idx="80">
                  <c:v>43215.325524444052</c:v>
                </c:pt>
                <c:pt idx="81">
                  <c:v>65189.102686808037</c:v>
                </c:pt>
                <c:pt idx="82">
                  <c:v>50481.558832088864</c:v>
                </c:pt>
                <c:pt idx="83">
                  <c:v>38319.467870175577</c:v>
                </c:pt>
                <c:pt idx="84">
                  <c:v>46911.330901028647</c:v>
                </c:pt>
                <c:pt idx="85">
                  <c:v>72938.297343569226</c:v>
                </c:pt>
                <c:pt idx="86">
                  <c:v>75086.278863209474</c:v>
                </c:pt>
                <c:pt idx="87">
                  <c:v>47932.790010679164</c:v>
                </c:pt>
                <c:pt idx="88">
                  <c:v>47539.961433502729</c:v>
                </c:pt>
                <c:pt idx="89">
                  <c:v>75680.6816736373</c:v>
                </c:pt>
                <c:pt idx="90">
                  <c:v>22336.502413814072</c:v>
                </c:pt>
                <c:pt idx="91">
                  <c:v>54700.151423549512</c:v>
                </c:pt>
                <c:pt idx="92">
                  <c:v>86254.989261856594</c:v>
                </c:pt>
                <c:pt idx="93">
                  <c:v>72255.895231700852</c:v>
                </c:pt>
                <c:pt idx="94">
                  <c:v>50211.831763132795</c:v>
                </c:pt>
                <c:pt idx="95">
                  <c:v>33926.387008787075</c:v>
                </c:pt>
                <c:pt idx="96">
                  <c:v>25682.796587110526</c:v>
                </c:pt>
                <c:pt idx="97">
                  <c:v>69104.15889173944</c:v>
                </c:pt>
                <c:pt idx="98">
                  <c:v>74500.875557794643</c:v>
                </c:pt>
                <c:pt idx="99">
                  <c:v>38228.578082859283</c:v>
                </c:pt>
                <c:pt idx="100">
                  <c:v>40470.258975448029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B-4776-B1C9-BD0BC18B5185}"/>
            </c:ext>
          </c:extLst>
        </c:ser>
        <c:ser>
          <c:idx val="2"/>
          <c:order val="2"/>
          <c:tx>
            <c:strRef>
              <c:f>'Luxury Profit'!$AM$7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Profit'!$AM$8:$AM$108</c:f>
              <c:numCache>
                <c:formatCode>_-* #,##0_-;\-* #,##0_-;_-* "-"??_-;_-@_-</c:formatCode>
                <c:ptCount val="101"/>
                <c:pt idx="0" formatCode="General">
                  <c:v>2025</c:v>
                </c:pt>
                <c:pt idx="1">
                  <c:v>65874.494278966798</c:v>
                </c:pt>
                <c:pt idx="2">
                  <c:v>97093.97960521566</c:v>
                </c:pt>
                <c:pt idx="3">
                  <c:v>17408.019913759839</c:v>
                </c:pt>
                <c:pt idx="4">
                  <c:v>45372.967131971353</c:v>
                </c:pt>
                <c:pt idx="5">
                  <c:v>56734.015029559785</c:v>
                </c:pt>
                <c:pt idx="6">
                  <c:v>72096.201180365228</c:v>
                </c:pt>
                <c:pt idx="7">
                  <c:v>37553.226961969456</c:v>
                </c:pt>
                <c:pt idx="8">
                  <c:v>61394.532915939868</c:v>
                </c:pt>
                <c:pt idx="9">
                  <c:v>24841.367958075454</c:v>
                </c:pt>
                <c:pt idx="10">
                  <c:v>111374.34331017674</c:v>
                </c:pt>
                <c:pt idx="11">
                  <c:v>83844.250302221975</c:v>
                </c:pt>
                <c:pt idx="12">
                  <c:v>40228.545622079953</c:v>
                </c:pt>
                <c:pt idx="13">
                  <c:v>79717.423180553655</c:v>
                </c:pt>
                <c:pt idx="14">
                  <c:v>120235.95918444905</c:v>
                </c:pt>
                <c:pt idx="15">
                  <c:v>47300.232536109193</c:v>
                </c:pt>
                <c:pt idx="16">
                  <c:v>61775.077505360823</c:v>
                </c:pt>
                <c:pt idx="17">
                  <c:v>19651.262958238076</c:v>
                </c:pt>
                <c:pt idx="18">
                  <c:v>69478.836482884944</c:v>
                </c:pt>
                <c:pt idx="19">
                  <c:v>28785.458187820564</c:v>
                </c:pt>
                <c:pt idx="20">
                  <c:v>49705.621615426586</c:v>
                </c:pt>
                <c:pt idx="21">
                  <c:v>80655.978179255209</c:v>
                </c:pt>
                <c:pt idx="22">
                  <c:v>30359.178964883235</c:v>
                </c:pt>
                <c:pt idx="23">
                  <c:v>52033.777216488728</c:v>
                </c:pt>
                <c:pt idx="24">
                  <c:v>57185.620954175422</c:v>
                </c:pt>
                <c:pt idx="25">
                  <c:v>80610.44663431833</c:v>
                </c:pt>
                <c:pt idx="26">
                  <c:v>31537.657789238379</c:v>
                </c:pt>
                <c:pt idx="27">
                  <c:v>23852.718302471971</c:v>
                </c:pt>
                <c:pt idx="28">
                  <c:v>12808.538143257319</c:v>
                </c:pt>
                <c:pt idx="29">
                  <c:v>56313.975360337645</c:v>
                </c:pt>
                <c:pt idx="30">
                  <c:v>47994.910745642585</c:v>
                </c:pt>
                <c:pt idx="31">
                  <c:v>50295.165908178285</c:v>
                </c:pt>
                <c:pt idx="32">
                  <c:v>28773.569429037947</c:v>
                </c:pt>
                <c:pt idx="33">
                  <c:v>44584.81459917943</c:v>
                </c:pt>
                <c:pt idx="34">
                  <c:v>72468.091609673225</c:v>
                </c:pt>
                <c:pt idx="35">
                  <c:v>113118.19843259553</c:v>
                </c:pt>
                <c:pt idx="36">
                  <c:v>45444.650601692934</c:v>
                </c:pt>
                <c:pt idx="37">
                  <c:v>79595.844728801982</c:v>
                </c:pt>
                <c:pt idx="38">
                  <c:v>62903.183488742798</c:v>
                </c:pt>
                <c:pt idx="39">
                  <c:v>38788.460492438462</c:v>
                </c:pt>
                <c:pt idx="40">
                  <c:v>56843.958481638052</c:v>
                </c:pt>
                <c:pt idx="41">
                  <c:v>19023.601204529026</c:v>
                </c:pt>
                <c:pt idx="42">
                  <c:v>61767.877628492308</c:v>
                </c:pt>
                <c:pt idx="43">
                  <c:v>68246.666124887881</c:v>
                </c:pt>
                <c:pt idx="44">
                  <c:v>38362.114148169174</c:v>
                </c:pt>
                <c:pt idx="45">
                  <c:v>63172.134643239842</c:v>
                </c:pt>
                <c:pt idx="46">
                  <c:v>62298.87315060047</c:v>
                </c:pt>
                <c:pt idx="47">
                  <c:v>19627.738688007288</c:v>
                </c:pt>
                <c:pt idx="48">
                  <c:v>57860.327898634772</c:v>
                </c:pt>
                <c:pt idx="49">
                  <c:v>26241.501438696927</c:v>
                </c:pt>
                <c:pt idx="50">
                  <c:v>66986.018562832032</c:v>
                </c:pt>
                <c:pt idx="51">
                  <c:v>54326.288959285361</c:v>
                </c:pt>
                <c:pt idx="52">
                  <c:v>19763.676188362238</c:v>
                </c:pt>
                <c:pt idx="53">
                  <c:v>44893.171544657554</c:v>
                </c:pt>
                <c:pt idx="54">
                  <c:v>33634.558394154446</c:v>
                </c:pt>
                <c:pt idx="55">
                  <c:v>65611.146225716628</c:v>
                </c:pt>
                <c:pt idx="56">
                  <c:v>27708.774489566393</c:v>
                </c:pt>
                <c:pt idx="57">
                  <c:v>40856.033162309264</c:v>
                </c:pt>
                <c:pt idx="58">
                  <c:v>33542.694973679754</c:v>
                </c:pt>
                <c:pt idx="59">
                  <c:v>62466.144936867699</c:v>
                </c:pt>
                <c:pt idx="60">
                  <c:v>25550.788436931034</c:v>
                </c:pt>
                <c:pt idx="61">
                  <c:v>62062.409494390071</c:v>
                </c:pt>
                <c:pt idx="62">
                  <c:v>66831.85732134711</c:v>
                </c:pt>
                <c:pt idx="63">
                  <c:v>63893.733312249009</c:v>
                </c:pt>
                <c:pt idx="64">
                  <c:v>47727.169845860888</c:v>
                </c:pt>
                <c:pt idx="65">
                  <c:v>51564.15330596338</c:v>
                </c:pt>
                <c:pt idx="66">
                  <c:v>36945.055725727871</c:v>
                </c:pt>
                <c:pt idx="67">
                  <c:v>32609.640066819731</c:v>
                </c:pt>
                <c:pt idx="68">
                  <c:v>70620.033142007655</c:v>
                </c:pt>
                <c:pt idx="69">
                  <c:v>59958.284361973405</c:v>
                </c:pt>
                <c:pt idx="70">
                  <c:v>27751.717804224521</c:v>
                </c:pt>
                <c:pt idx="71">
                  <c:v>8652.1068716232257</c:v>
                </c:pt>
                <c:pt idx="72">
                  <c:v>71631.113651822263</c:v>
                </c:pt>
                <c:pt idx="73">
                  <c:v>26994.092174971709</c:v>
                </c:pt>
                <c:pt idx="74">
                  <c:v>39266.50800861785</c:v>
                </c:pt>
                <c:pt idx="75">
                  <c:v>54957.762318190944</c:v>
                </c:pt>
                <c:pt idx="76">
                  <c:v>54354.347436034819</c:v>
                </c:pt>
                <c:pt idx="77">
                  <c:v>41339.935572234681</c:v>
                </c:pt>
                <c:pt idx="78">
                  <c:v>96751.340003741672</c:v>
                </c:pt>
                <c:pt idx="79">
                  <c:v>49496.360514318716</c:v>
                </c:pt>
                <c:pt idx="80">
                  <c:v>48907.226968014642</c:v>
                </c:pt>
                <c:pt idx="81">
                  <c:v>63678.225768581382</c:v>
                </c:pt>
                <c:pt idx="82">
                  <c:v>47503.887004871998</c:v>
                </c:pt>
                <c:pt idx="83">
                  <c:v>46054.143180742976</c:v>
                </c:pt>
                <c:pt idx="84">
                  <c:v>34413.736772449571</c:v>
                </c:pt>
                <c:pt idx="85">
                  <c:v>100628.63007482007</c:v>
                </c:pt>
                <c:pt idx="86">
                  <c:v>78468.494222282025</c:v>
                </c:pt>
                <c:pt idx="87">
                  <c:v>47045.138932088186</c:v>
                </c:pt>
                <c:pt idx="88">
                  <c:v>57486.145061855554</c:v>
                </c:pt>
                <c:pt idx="89">
                  <c:v>77523.061862851202</c:v>
                </c:pt>
                <c:pt idx="90">
                  <c:v>11348.859795550379</c:v>
                </c:pt>
                <c:pt idx="91">
                  <c:v>51876.900836554501</c:v>
                </c:pt>
                <c:pt idx="92">
                  <c:v>108370.34674182371</c:v>
                </c:pt>
                <c:pt idx="93">
                  <c:v>70246.539630469575</c:v>
                </c:pt>
                <c:pt idx="94">
                  <c:v>52267.890359445475</c:v>
                </c:pt>
                <c:pt idx="95">
                  <c:v>37319.713057765301</c:v>
                </c:pt>
                <c:pt idx="96">
                  <c:v>27645.720322997222</c:v>
                </c:pt>
                <c:pt idx="97">
                  <c:v>63691.330168053275</c:v>
                </c:pt>
                <c:pt idx="98">
                  <c:v>65222.117581110739</c:v>
                </c:pt>
                <c:pt idx="99">
                  <c:v>29267.927650834928</c:v>
                </c:pt>
                <c:pt idx="100">
                  <c:v>37904.703521526069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B-4776-B1C9-BD0BC18B5185}"/>
            </c:ext>
          </c:extLst>
        </c:ser>
        <c:ser>
          <c:idx val="3"/>
          <c:order val="3"/>
          <c:tx>
            <c:strRef>
              <c:f>'Luxury Profit'!$AN$7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Profit'!$AN$8:$AN$108</c:f>
              <c:numCache>
                <c:formatCode>_-* #,##0_-;\-* #,##0_-;_-* "-"??_-;_-@_-</c:formatCode>
                <c:ptCount val="101"/>
                <c:pt idx="0" formatCode="General">
                  <c:v>2026</c:v>
                </c:pt>
                <c:pt idx="1">
                  <c:v>53561.727818004205</c:v>
                </c:pt>
                <c:pt idx="2">
                  <c:v>88603.834725911729</c:v>
                </c:pt>
                <c:pt idx="3">
                  <c:v>13322.36550377417</c:v>
                </c:pt>
                <c:pt idx="4">
                  <c:v>61915.689472333936</c:v>
                </c:pt>
                <c:pt idx="5">
                  <c:v>64717.576479691197</c:v>
                </c:pt>
                <c:pt idx="6">
                  <c:v>71756.545870123606</c:v>
                </c:pt>
                <c:pt idx="7">
                  <c:v>40804.332887148019</c:v>
                </c:pt>
                <c:pt idx="8">
                  <c:v>69665.817901523842</c:v>
                </c:pt>
                <c:pt idx="9">
                  <c:v>22767.293758188142</c:v>
                </c:pt>
                <c:pt idx="10">
                  <c:v>126863.76439053146</c:v>
                </c:pt>
                <c:pt idx="11">
                  <c:v>103611.45792038541</c:v>
                </c:pt>
                <c:pt idx="12">
                  <c:v>27917.742069300701</c:v>
                </c:pt>
                <c:pt idx="13">
                  <c:v>67020.67581129563</c:v>
                </c:pt>
                <c:pt idx="14">
                  <c:v>127590.85390511691</c:v>
                </c:pt>
                <c:pt idx="15">
                  <c:v>43747.16426173097</c:v>
                </c:pt>
                <c:pt idx="16">
                  <c:v>73749.198921348609</c:v>
                </c:pt>
                <c:pt idx="17">
                  <c:v>7524.0814027841552</c:v>
                </c:pt>
                <c:pt idx="18">
                  <c:v>58210.11593595118</c:v>
                </c:pt>
                <c:pt idx="19">
                  <c:v>32786.906994769379</c:v>
                </c:pt>
                <c:pt idx="20">
                  <c:v>59980.875609891722</c:v>
                </c:pt>
                <c:pt idx="21">
                  <c:v>84443.364395835029</c:v>
                </c:pt>
                <c:pt idx="22">
                  <c:v>21545.977915997588</c:v>
                </c:pt>
                <c:pt idx="23">
                  <c:v>72634.087053096737</c:v>
                </c:pt>
                <c:pt idx="24">
                  <c:v>71202.404027168232</c:v>
                </c:pt>
                <c:pt idx="25">
                  <c:v>78772.258156050346</c:v>
                </c:pt>
                <c:pt idx="26">
                  <c:v>19078.322126986575</c:v>
                </c:pt>
                <c:pt idx="27">
                  <c:v>33951.257314581249</c:v>
                </c:pt>
                <c:pt idx="28">
                  <c:v>3696.0428106956242</c:v>
                </c:pt>
                <c:pt idx="29">
                  <c:v>54137.9684768109</c:v>
                </c:pt>
                <c:pt idx="30">
                  <c:v>53401.390451314015</c:v>
                </c:pt>
                <c:pt idx="31">
                  <c:v>44840.392164015881</c:v>
                </c:pt>
                <c:pt idx="32">
                  <c:v>34378.062677805196</c:v>
                </c:pt>
                <c:pt idx="33">
                  <c:v>36405.939691873209</c:v>
                </c:pt>
                <c:pt idx="34">
                  <c:v>79104.559513579123</c:v>
                </c:pt>
                <c:pt idx="35">
                  <c:v>119651.88575870765</c:v>
                </c:pt>
                <c:pt idx="36">
                  <c:v>35909.476079331216</c:v>
                </c:pt>
                <c:pt idx="37">
                  <c:v>96465.745708897593</c:v>
                </c:pt>
                <c:pt idx="38">
                  <c:v>70071.318549431162</c:v>
                </c:pt>
                <c:pt idx="39">
                  <c:v>31093.00481069638</c:v>
                </c:pt>
                <c:pt idx="40">
                  <c:v>57163.441389829153</c:v>
                </c:pt>
                <c:pt idx="41">
                  <c:v>11331.876097375876</c:v>
                </c:pt>
                <c:pt idx="42">
                  <c:v>65619.003759081359</c:v>
                </c:pt>
                <c:pt idx="43">
                  <c:v>92516.243984992034</c:v>
                </c:pt>
                <c:pt idx="44">
                  <c:v>52072.125847411342</c:v>
                </c:pt>
                <c:pt idx="45">
                  <c:v>82047.842516504694</c:v>
                </c:pt>
                <c:pt idx="46">
                  <c:v>74083.06969870266</c:v>
                </c:pt>
                <c:pt idx="47">
                  <c:v>6420.2764871149557</c:v>
                </c:pt>
                <c:pt idx="48">
                  <c:v>78200.280581169878</c:v>
                </c:pt>
                <c:pt idx="49">
                  <c:v>40982.166784011468</c:v>
                </c:pt>
                <c:pt idx="50">
                  <c:v>72643.882867042325</c:v>
                </c:pt>
                <c:pt idx="51">
                  <c:v>61225.562756848405</c:v>
                </c:pt>
                <c:pt idx="52">
                  <c:v>18386.851514217444</c:v>
                </c:pt>
                <c:pt idx="53">
                  <c:v>47135.528562879801</c:v>
                </c:pt>
                <c:pt idx="54">
                  <c:v>48893.726166705601</c:v>
                </c:pt>
                <c:pt idx="55">
                  <c:v>79842.255748506752</c:v>
                </c:pt>
                <c:pt idx="56">
                  <c:v>17820.150153615628</c:v>
                </c:pt>
                <c:pt idx="57">
                  <c:v>53407.659275543905</c:v>
                </c:pt>
                <c:pt idx="58">
                  <c:v>39908.05092661854</c:v>
                </c:pt>
                <c:pt idx="59">
                  <c:v>88000.302355938882</c:v>
                </c:pt>
                <c:pt idx="60">
                  <c:v>34609.936673224933</c:v>
                </c:pt>
                <c:pt idx="61">
                  <c:v>53340.620923616778</c:v>
                </c:pt>
                <c:pt idx="62">
                  <c:v>73010.110140928533</c:v>
                </c:pt>
                <c:pt idx="63">
                  <c:v>64118.517206927587</c:v>
                </c:pt>
                <c:pt idx="64">
                  <c:v>39607.779554732871</c:v>
                </c:pt>
                <c:pt idx="65">
                  <c:v>67076.090132147423</c:v>
                </c:pt>
                <c:pt idx="66">
                  <c:v>47890.805271824298</c:v>
                </c:pt>
                <c:pt idx="67">
                  <c:v>44141.409007145325</c:v>
                </c:pt>
                <c:pt idx="68">
                  <c:v>91716.28364014742</c:v>
                </c:pt>
                <c:pt idx="69">
                  <c:v>53397.598540400475</c:v>
                </c:pt>
                <c:pt idx="70">
                  <c:v>35054.001343267359</c:v>
                </c:pt>
                <c:pt idx="71">
                  <c:v>5909.2747899335227</c:v>
                </c:pt>
                <c:pt idx="72">
                  <c:v>67962.803204702388</c:v>
                </c:pt>
                <c:pt idx="73">
                  <c:v>16832.104946970125</c:v>
                </c:pt>
                <c:pt idx="74">
                  <c:v>52895.725639540789</c:v>
                </c:pt>
                <c:pt idx="75">
                  <c:v>56279.306909932522</c:v>
                </c:pt>
                <c:pt idx="76">
                  <c:v>81272.259847221372</c:v>
                </c:pt>
                <c:pt idx="77">
                  <c:v>33203.577993021172</c:v>
                </c:pt>
                <c:pt idx="78">
                  <c:v>112027.58321929385</c:v>
                </c:pt>
                <c:pt idx="79">
                  <c:v>55639.005015075963</c:v>
                </c:pt>
                <c:pt idx="80">
                  <c:v>41279.986380186223</c:v>
                </c:pt>
                <c:pt idx="81">
                  <c:v>64412.904827161867</c:v>
                </c:pt>
                <c:pt idx="82">
                  <c:v>37433.196083498857</c:v>
                </c:pt>
                <c:pt idx="83">
                  <c:v>48652.3308737349</c:v>
                </c:pt>
                <c:pt idx="84">
                  <c:v>23771.816698252718</c:v>
                </c:pt>
                <c:pt idx="85">
                  <c:v>112171.91016763821</c:v>
                </c:pt>
                <c:pt idx="86">
                  <c:v>76637.954687197926</c:v>
                </c:pt>
                <c:pt idx="87">
                  <c:v>44377.266548103333</c:v>
                </c:pt>
                <c:pt idx="88">
                  <c:v>79994.591534487088</c:v>
                </c:pt>
                <c:pt idx="89">
                  <c:v>91855.572729351989</c:v>
                </c:pt>
                <c:pt idx="90">
                  <c:v>15405.908454309567</c:v>
                </c:pt>
                <c:pt idx="91">
                  <c:v>66118.958439299895</c:v>
                </c:pt>
                <c:pt idx="92">
                  <c:v>143846.02013079636</c:v>
                </c:pt>
                <c:pt idx="93">
                  <c:v>55319.912033544271</c:v>
                </c:pt>
                <c:pt idx="94">
                  <c:v>69459.751187591464</c:v>
                </c:pt>
                <c:pt idx="95">
                  <c:v>34742.659118371201</c:v>
                </c:pt>
                <c:pt idx="96">
                  <c:v>28583.013104294281</c:v>
                </c:pt>
                <c:pt idx="97">
                  <c:v>64371.929305490572</c:v>
                </c:pt>
                <c:pt idx="98">
                  <c:v>51043.505515000259</c:v>
                </c:pt>
                <c:pt idx="99">
                  <c:v>29416.486121996917</c:v>
                </c:pt>
                <c:pt idx="100">
                  <c:v>33657.809877918335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4B-4776-B1C9-BD0BC18B5185}"/>
            </c:ext>
          </c:extLst>
        </c:ser>
        <c:ser>
          <c:idx val="4"/>
          <c:order val="4"/>
          <c:tx>
            <c:strRef>
              <c:f>'Luxury Profit'!$AO$7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Profit'!$AO$8:$AO$108</c:f>
              <c:numCache>
                <c:formatCode>_-* #,##0_-;\-* #,##0_-;_-* "-"??_-;_-@_-</c:formatCode>
                <c:ptCount val="101"/>
                <c:pt idx="0" formatCode="General">
                  <c:v>2027</c:v>
                </c:pt>
                <c:pt idx="1">
                  <c:v>40132.01019471098</c:v>
                </c:pt>
                <c:pt idx="2">
                  <c:v>76516.711897036468</c:v>
                </c:pt>
                <c:pt idx="3">
                  <c:v>15091.681085288321</c:v>
                </c:pt>
                <c:pt idx="4">
                  <c:v>56170.753281418991</c:v>
                </c:pt>
                <c:pt idx="5">
                  <c:v>66406.405357953685</c:v>
                </c:pt>
                <c:pt idx="6">
                  <c:v>93495.963280548283</c:v>
                </c:pt>
                <c:pt idx="7">
                  <c:v>33215.059079850471</c:v>
                </c:pt>
                <c:pt idx="8">
                  <c:v>91346.902815772686</c:v>
                </c:pt>
                <c:pt idx="9">
                  <c:v>33363.670857176097</c:v>
                </c:pt>
                <c:pt idx="10">
                  <c:v>147554.86998537084</c:v>
                </c:pt>
                <c:pt idx="11">
                  <c:v>108557.30329750874</c:v>
                </c:pt>
                <c:pt idx="12">
                  <c:v>34052.95198027938</c:v>
                </c:pt>
                <c:pt idx="13">
                  <c:v>62274.208662135235</c:v>
                </c:pt>
                <c:pt idx="14">
                  <c:v>129545.44345066842</c:v>
                </c:pt>
                <c:pt idx="15">
                  <c:v>36674.880600738921</c:v>
                </c:pt>
                <c:pt idx="16">
                  <c:v>91592.720553244289</c:v>
                </c:pt>
                <c:pt idx="17">
                  <c:v>11026.882281837752</c:v>
                </c:pt>
                <c:pt idx="18">
                  <c:v>69409.009622525482</c:v>
                </c:pt>
                <c:pt idx="19">
                  <c:v>39009.787500809209</c:v>
                </c:pt>
                <c:pt idx="20">
                  <c:v>78108.218845749972</c:v>
                </c:pt>
                <c:pt idx="21">
                  <c:v>88439.917672646639</c:v>
                </c:pt>
                <c:pt idx="22">
                  <c:v>15001.46391336259</c:v>
                </c:pt>
                <c:pt idx="23">
                  <c:v>89415.272199276893</c:v>
                </c:pt>
                <c:pt idx="24">
                  <c:v>72012.41633627913</c:v>
                </c:pt>
                <c:pt idx="25">
                  <c:v>76550.861062500277</c:v>
                </c:pt>
                <c:pt idx="26">
                  <c:v>16429.217605793674</c:v>
                </c:pt>
                <c:pt idx="27">
                  <c:v>37227.440988809132</c:v>
                </c:pt>
                <c:pt idx="28">
                  <c:v>11257.086849743646</c:v>
                </c:pt>
                <c:pt idx="29">
                  <c:v>64705.312785982678</c:v>
                </c:pt>
                <c:pt idx="30">
                  <c:v>76435.828979107202</c:v>
                </c:pt>
                <c:pt idx="31">
                  <c:v>34281.46047110387</c:v>
                </c:pt>
                <c:pt idx="32">
                  <c:v>51712.041728550539</c:v>
                </c:pt>
                <c:pt idx="33">
                  <c:v>33155.883995868673</c:v>
                </c:pt>
                <c:pt idx="34">
                  <c:v>92341.33393049601</c:v>
                </c:pt>
                <c:pt idx="35">
                  <c:v>118297.73760580987</c:v>
                </c:pt>
                <c:pt idx="36">
                  <c:v>49037.000926905486</c:v>
                </c:pt>
                <c:pt idx="37">
                  <c:v>100826.48564929015</c:v>
                </c:pt>
                <c:pt idx="38">
                  <c:v>78283.690011691418</c:v>
                </c:pt>
                <c:pt idx="39">
                  <c:v>44198.703273607098</c:v>
                </c:pt>
                <c:pt idx="40">
                  <c:v>45058.274506189016</c:v>
                </c:pt>
                <c:pt idx="41">
                  <c:v>20854.078936280333</c:v>
                </c:pt>
                <c:pt idx="42">
                  <c:v>70796.396136910946</c:v>
                </c:pt>
                <c:pt idx="43">
                  <c:v>124302.42224520893</c:v>
                </c:pt>
                <c:pt idx="44">
                  <c:v>74431.193015142926</c:v>
                </c:pt>
                <c:pt idx="45">
                  <c:v>113444.58156599471</c:v>
                </c:pt>
                <c:pt idx="46">
                  <c:v>100157.80242331623</c:v>
                </c:pt>
                <c:pt idx="47">
                  <c:v>-1045.1344420153764</c:v>
                </c:pt>
                <c:pt idx="48">
                  <c:v>70184.583445654716</c:v>
                </c:pt>
                <c:pt idx="49">
                  <c:v>63718.267164895369</c:v>
                </c:pt>
                <c:pt idx="50">
                  <c:v>65894.793953785847</c:v>
                </c:pt>
                <c:pt idx="51">
                  <c:v>64408.851864502125</c:v>
                </c:pt>
                <c:pt idx="52">
                  <c:v>20542.361992330756</c:v>
                </c:pt>
                <c:pt idx="53">
                  <c:v>56650.353381051857</c:v>
                </c:pt>
                <c:pt idx="54">
                  <c:v>56317.157744525699</c:v>
                </c:pt>
                <c:pt idx="55">
                  <c:v>93553.112236754387</c:v>
                </c:pt>
                <c:pt idx="56">
                  <c:v>14527.098641880875</c:v>
                </c:pt>
                <c:pt idx="57">
                  <c:v>58417.79942623165</c:v>
                </c:pt>
                <c:pt idx="58">
                  <c:v>60299.789812763745</c:v>
                </c:pt>
                <c:pt idx="59">
                  <c:v>111539.73882716737</c:v>
                </c:pt>
                <c:pt idx="60">
                  <c:v>44976.944294661109</c:v>
                </c:pt>
                <c:pt idx="61">
                  <c:v>40932.251352556719</c:v>
                </c:pt>
                <c:pt idx="62">
                  <c:v>87475.423166563385</c:v>
                </c:pt>
                <c:pt idx="63">
                  <c:v>79348.100002178282</c:v>
                </c:pt>
                <c:pt idx="64">
                  <c:v>45212.989908414136</c:v>
                </c:pt>
                <c:pt idx="65">
                  <c:v>96797.632649111911</c:v>
                </c:pt>
                <c:pt idx="66">
                  <c:v>48605.88871759898</c:v>
                </c:pt>
                <c:pt idx="67">
                  <c:v>55840.820454611559</c:v>
                </c:pt>
                <c:pt idx="68">
                  <c:v>94381.547572945012</c:v>
                </c:pt>
                <c:pt idx="69">
                  <c:v>68358.887058431865</c:v>
                </c:pt>
                <c:pt idx="70">
                  <c:v>32351.144129180408</c:v>
                </c:pt>
                <c:pt idx="71">
                  <c:v>1981.7517275658029</c:v>
                </c:pt>
                <c:pt idx="72">
                  <c:v>87012.792220431555</c:v>
                </c:pt>
                <c:pt idx="73">
                  <c:v>28006.495710419898</c:v>
                </c:pt>
                <c:pt idx="74">
                  <c:v>48025.858316637285</c:v>
                </c:pt>
                <c:pt idx="75">
                  <c:v>61562.434210175241</c:v>
                </c:pt>
                <c:pt idx="76">
                  <c:v>112296.92228591925</c:v>
                </c:pt>
                <c:pt idx="77">
                  <c:v>40341.494754059531</c:v>
                </c:pt>
                <c:pt idx="78">
                  <c:v>122537.99104141042</c:v>
                </c:pt>
                <c:pt idx="79">
                  <c:v>66050.634277685604</c:v>
                </c:pt>
                <c:pt idx="80">
                  <c:v>43090.968661395804</c:v>
                </c:pt>
                <c:pt idx="81">
                  <c:v>75006.505033313064</c:v>
                </c:pt>
                <c:pt idx="82">
                  <c:v>28939.213048325764</c:v>
                </c:pt>
                <c:pt idx="83">
                  <c:v>62138.446175767807</c:v>
                </c:pt>
                <c:pt idx="84">
                  <c:v>22549.747792645852</c:v>
                </c:pt>
                <c:pt idx="85">
                  <c:v>113801.32686143968</c:v>
                </c:pt>
                <c:pt idx="86">
                  <c:v>79176.806655631808</c:v>
                </c:pt>
                <c:pt idx="87">
                  <c:v>40016.822864597081</c:v>
                </c:pt>
                <c:pt idx="88">
                  <c:v>101447.77531817596</c:v>
                </c:pt>
                <c:pt idx="89">
                  <c:v>86885.14177734399</c:v>
                </c:pt>
                <c:pt idx="90">
                  <c:v>25848.155329905247</c:v>
                </c:pt>
                <c:pt idx="91">
                  <c:v>83354.708156949317</c:v>
                </c:pt>
                <c:pt idx="92">
                  <c:v>176808.28448351822</c:v>
                </c:pt>
                <c:pt idx="93">
                  <c:v>42988.242105559882</c:v>
                </c:pt>
                <c:pt idx="94">
                  <c:v>79321.340756667196</c:v>
                </c:pt>
                <c:pt idx="95">
                  <c:v>35243.284670270426</c:v>
                </c:pt>
                <c:pt idx="96">
                  <c:v>26439.750729323976</c:v>
                </c:pt>
                <c:pt idx="97">
                  <c:v>87119.798674918769</c:v>
                </c:pt>
                <c:pt idx="98">
                  <c:v>48313.453602657013</c:v>
                </c:pt>
                <c:pt idx="99">
                  <c:v>21239.226419516082</c:v>
                </c:pt>
                <c:pt idx="100">
                  <c:v>43971.204276135453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4B-4776-B1C9-BD0BC18B5185}"/>
            </c:ext>
          </c:extLst>
        </c:ser>
        <c:ser>
          <c:idx val="5"/>
          <c:order val="5"/>
          <c:tx>
            <c:strRef>
              <c:f>'Luxury Profit'!$AP$7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Profit'!$AP$8:$AP$108</c:f>
              <c:numCache>
                <c:formatCode>_-* #,##0_-;\-* #,##0_-;_-* "-"??_-;_-@_-</c:formatCode>
                <c:ptCount val="101"/>
                <c:pt idx="0" formatCode="General">
                  <c:v>2028</c:v>
                </c:pt>
                <c:pt idx="1">
                  <c:v>46503.091987052117</c:v>
                </c:pt>
                <c:pt idx="2">
                  <c:v>68181.565210643166</c:v>
                </c:pt>
                <c:pt idx="3">
                  <c:v>9573.6545549725706</c:v>
                </c:pt>
                <c:pt idx="4">
                  <c:v>57151.221074536676</c:v>
                </c:pt>
                <c:pt idx="5">
                  <c:v>76331.370395683916</c:v>
                </c:pt>
                <c:pt idx="6">
                  <c:v>101713.10610703303</c:v>
                </c:pt>
                <c:pt idx="7">
                  <c:v>42843.85371060326</c:v>
                </c:pt>
                <c:pt idx="8">
                  <c:v>111106.32183798065</c:v>
                </c:pt>
                <c:pt idx="9">
                  <c:v>48351.556663955649</c:v>
                </c:pt>
                <c:pt idx="10">
                  <c:v>159370.6565728694</c:v>
                </c:pt>
                <c:pt idx="11">
                  <c:v>102324.78073903604</c:v>
                </c:pt>
                <c:pt idx="12">
                  <c:v>34106.377448132058</c:v>
                </c:pt>
                <c:pt idx="13">
                  <c:v>72060.082781838486</c:v>
                </c:pt>
                <c:pt idx="14">
                  <c:v>114278.70430257724</c:v>
                </c:pt>
                <c:pt idx="15">
                  <c:v>25266.665192342334</c:v>
                </c:pt>
                <c:pt idx="16">
                  <c:v>109053.26368716126</c:v>
                </c:pt>
                <c:pt idx="17">
                  <c:v>18112.641875992209</c:v>
                </c:pt>
                <c:pt idx="18">
                  <c:v>94242.618873065745</c:v>
                </c:pt>
                <c:pt idx="19">
                  <c:v>51255.841278356034</c:v>
                </c:pt>
                <c:pt idx="20">
                  <c:v>101339.2246686031</c:v>
                </c:pt>
                <c:pt idx="21">
                  <c:v>83154.141624084674</c:v>
                </c:pt>
                <c:pt idx="22">
                  <c:v>12031.245466222579</c:v>
                </c:pt>
                <c:pt idx="23">
                  <c:v>115245.27144818066</c:v>
                </c:pt>
                <c:pt idx="24">
                  <c:v>69105.771362813073</c:v>
                </c:pt>
                <c:pt idx="25">
                  <c:v>81743.759236798564</c:v>
                </c:pt>
                <c:pt idx="26">
                  <c:v>7752.0845189536631</c:v>
                </c:pt>
                <c:pt idx="27">
                  <c:v>33860.363987039018</c:v>
                </c:pt>
                <c:pt idx="28">
                  <c:v>22063.950322483812</c:v>
                </c:pt>
                <c:pt idx="29">
                  <c:v>60243.085113636334</c:v>
                </c:pt>
                <c:pt idx="30">
                  <c:v>99843.728982858185</c:v>
                </c:pt>
                <c:pt idx="31">
                  <c:v>25033.642951975897</c:v>
                </c:pt>
                <c:pt idx="32">
                  <c:v>51514.795390843909</c:v>
                </c:pt>
                <c:pt idx="33">
                  <c:v>33974.841954129632</c:v>
                </c:pt>
                <c:pt idx="34">
                  <c:v>92102.311282855109</c:v>
                </c:pt>
                <c:pt idx="35">
                  <c:v>112071.72213000036</c:v>
                </c:pt>
                <c:pt idx="36">
                  <c:v>54223.966323832516</c:v>
                </c:pt>
                <c:pt idx="37">
                  <c:v>103234.73965940083</c:v>
                </c:pt>
                <c:pt idx="38">
                  <c:v>89247.305618163256</c:v>
                </c:pt>
                <c:pt idx="39">
                  <c:v>59615.337086940766</c:v>
                </c:pt>
                <c:pt idx="40">
                  <c:v>33610.984804019739</c:v>
                </c:pt>
                <c:pt idx="41">
                  <c:v>30445.084645475377</c:v>
                </c:pt>
                <c:pt idx="42">
                  <c:v>79222.190819479874</c:v>
                </c:pt>
                <c:pt idx="43">
                  <c:v>127358.99421432475</c:v>
                </c:pt>
                <c:pt idx="44">
                  <c:v>77938.108972747927</c:v>
                </c:pt>
                <c:pt idx="45">
                  <c:v>124919.69373005192</c:v>
                </c:pt>
                <c:pt idx="46">
                  <c:v>134104.68791394925</c:v>
                </c:pt>
                <c:pt idx="47">
                  <c:v>9602.0650900239707</c:v>
                </c:pt>
                <c:pt idx="48">
                  <c:v>52706.319517887227</c:v>
                </c:pt>
                <c:pt idx="49">
                  <c:v>69087.803033431002</c:v>
                </c:pt>
                <c:pt idx="50">
                  <c:v>82689.811940106563</c:v>
                </c:pt>
                <c:pt idx="51">
                  <c:v>56950.528772422462</c:v>
                </c:pt>
                <c:pt idx="52">
                  <c:v>14008.71236545869</c:v>
                </c:pt>
                <c:pt idx="53">
                  <c:v>77952.049859595194</c:v>
                </c:pt>
                <c:pt idx="54">
                  <c:v>47978.526903217833</c:v>
                </c:pt>
                <c:pt idx="55">
                  <c:v>86281.362617587845</c:v>
                </c:pt>
                <c:pt idx="56">
                  <c:v>9213.1830445217784</c:v>
                </c:pt>
                <c:pt idx="57">
                  <c:v>51721.349500751123</c:v>
                </c:pt>
                <c:pt idx="58">
                  <c:v>65855.922411921259</c:v>
                </c:pt>
                <c:pt idx="59">
                  <c:v>110374.65847406414</c:v>
                </c:pt>
                <c:pt idx="60">
                  <c:v>46257.166980236099</c:v>
                </c:pt>
                <c:pt idx="61">
                  <c:v>31065.483474164183</c:v>
                </c:pt>
                <c:pt idx="62">
                  <c:v>115957.8812793924</c:v>
                </c:pt>
                <c:pt idx="63">
                  <c:v>96317.560035387229</c:v>
                </c:pt>
                <c:pt idx="64">
                  <c:v>68057.914561647049</c:v>
                </c:pt>
                <c:pt idx="65">
                  <c:v>97935.410344883276</c:v>
                </c:pt>
                <c:pt idx="66">
                  <c:v>57593.798737080942</c:v>
                </c:pt>
                <c:pt idx="67">
                  <c:v>80044.537597879127</c:v>
                </c:pt>
                <c:pt idx="68">
                  <c:v>118014.47665048623</c:v>
                </c:pt>
                <c:pt idx="69">
                  <c:v>94706.793633063324</c:v>
                </c:pt>
                <c:pt idx="70">
                  <c:v>30062.742606184445</c:v>
                </c:pt>
                <c:pt idx="71">
                  <c:v>-5443.7891029192251</c:v>
                </c:pt>
                <c:pt idx="72">
                  <c:v>109700.5942777755</c:v>
                </c:pt>
                <c:pt idx="73">
                  <c:v>52775.528828376846</c:v>
                </c:pt>
                <c:pt idx="74">
                  <c:v>38995.538151147834</c:v>
                </c:pt>
                <c:pt idx="75">
                  <c:v>66813.015786417876</c:v>
                </c:pt>
                <c:pt idx="76">
                  <c:v>138787.3279137527</c:v>
                </c:pt>
                <c:pt idx="77">
                  <c:v>65271.515281688073</c:v>
                </c:pt>
                <c:pt idx="78">
                  <c:v>113952.78470132011</c:v>
                </c:pt>
                <c:pt idx="79">
                  <c:v>68796.240610679029</c:v>
                </c:pt>
                <c:pt idx="80">
                  <c:v>65671.342757208855</c:v>
                </c:pt>
                <c:pt idx="81">
                  <c:v>94962.122347981611</c:v>
                </c:pt>
                <c:pt idx="82">
                  <c:v>35197.484235976008</c:v>
                </c:pt>
                <c:pt idx="83">
                  <c:v>70227.494355044852</c:v>
                </c:pt>
                <c:pt idx="84">
                  <c:v>39809.149868728942</c:v>
                </c:pt>
                <c:pt idx="85">
                  <c:v>129796.75895390642</c:v>
                </c:pt>
                <c:pt idx="86">
                  <c:v>74923.471093950095</c:v>
                </c:pt>
                <c:pt idx="87">
                  <c:v>27853.863286511012</c:v>
                </c:pt>
                <c:pt idx="88">
                  <c:v>131517.75957579282</c:v>
                </c:pt>
                <c:pt idx="89">
                  <c:v>76617.29688014742</c:v>
                </c:pt>
                <c:pt idx="90">
                  <c:v>22145.069843689125</c:v>
                </c:pt>
                <c:pt idx="91">
                  <c:v>108291.20965938253</c:v>
                </c:pt>
                <c:pt idx="92">
                  <c:v>192290.77360803058</c:v>
                </c:pt>
                <c:pt idx="93">
                  <c:v>43583.943631774426</c:v>
                </c:pt>
                <c:pt idx="94">
                  <c:v>94642.966534089588</c:v>
                </c:pt>
                <c:pt idx="95">
                  <c:v>48426.298363942769</c:v>
                </c:pt>
                <c:pt idx="96">
                  <c:v>15340.700352835469</c:v>
                </c:pt>
                <c:pt idx="97">
                  <c:v>84172.749617944064</c:v>
                </c:pt>
                <c:pt idx="98">
                  <c:v>36826.714260876819</c:v>
                </c:pt>
                <c:pt idx="99">
                  <c:v>16302.338844628626</c:v>
                </c:pt>
                <c:pt idx="100">
                  <c:v>52090.124190833914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4B-4776-B1C9-BD0BC18B5185}"/>
            </c:ext>
          </c:extLst>
        </c:ser>
        <c:ser>
          <c:idx val="6"/>
          <c:order val="6"/>
          <c:tx>
            <c:strRef>
              <c:f>'Luxury Profit'!$AQ$7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Profit'!$AQ$8:$AQ$108</c:f>
              <c:numCache>
                <c:formatCode>_-* #,##0_-;\-* #,##0_-;_-* "-"??_-;_-@_-</c:formatCode>
                <c:ptCount val="101"/>
                <c:pt idx="0" formatCode="General">
                  <c:v>2029</c:v>
                </c:pt>
                <c:pt idx="1">
                  <c:v>68515.824744248763</c:v>
                </c:pt>
                <c:pt idx="2">
                  <c:v>70130.370179620513</c:v>
                </c:pt>
                <c:pt idx="3">
                  <c:v>1730.8330949615629</c:v>
                </c:pt>
                <c:pt idx="4">
                  <c:v>69574.416294398252</c:v>
                </c:pt>
                <c:pt idx="5">
                  <c:v>79985.627359632286</c:v>
                </c:pt>
                <c:pt idx="6">
                  <c:v>96170.258984128537</c:v>
                </c:pt>
                <c:pt idx="7">
                  <c:v>44293.40448302927</c:v>
                </c:pt>
                <c:pt idx="8">
                  <c:v>103700.20487924275</c:v>
                </c:pt>
                <c:pt idx="9">
                  <c:v>70745.797104889469</c:v>
                </c:pt>
                <c:pt idx="10">
                  <c:v>190787.43453634123</c:v>
                </c:pt>
                <c:pt idx="11">
                  <c:v>124668.18546717282</c:v>
                </c:pt>
                <c:pt idx="12">
                  <c:v>23999.172229112155</c:v>
                </c:pt>
                <c:pt idx="13">
                  <c:v>64415.804145041388</c:v>
                </c:pt>
                <c:pt idx="14">
                  <c:v>112496.07775060605</c:v>
                </c:pt>
                <c:pt idx="15">
                  <c:v>20663.016445021698</c:v>
                </c:pt>
                <c:pt idx="16">
                  <c:v>133670.7536887094</c:v>
                </c:pt>
                <c:pt idx="17">
                  <c:v>32879.483681275626</c:v>
                </c:pt>
                <c:pt idx="18">
                  <c:v>113373.88289018656</c:v>
                </c:pt>
                <c:pt idx="19">
                  <c:v>60541.859956543311</c:v>
                </c:pt>
                <c:pt idx="20">
                  <c:v>97504.421154524374</c:v>
                </c:pt>
                <c:pt idx="21">
                  <c:v>97159.622321980831</c:v>
                </c:pt>
                <c:pt idx="22">
                  <c:v>15229.406719419407</c:v>
                </c:pt>
                <c:pt idx="23">
                  <c:v>123390.56865022576</c:v>
                </c:pt>
                <c:pt idx="24">
                  <c:v>57510.108783002244</c:v>
                </c:pt>
                <c:pt idx="25">
                  <c:v>99773.970848506317</c:v>
                </c:pt>
                <c:pt idx="26">
                  <c:v>3703.2371867142501</c:v>
                </c:pt>
                <c:pt idx="27">
                  <c:v>47688.660347557248</c:v>
                </c:pt>
                <c:pt idx="28">
                  <c:v>32782.777055700572</c:v>
                </c:pt>
                <c:pt idx="29">
                  <c:v>57723.199660777638</c:v>
                </c:pt>
                <c:pt idx="30">
                  <c:v>114267.59585974994</c:v>
                </c:pt>
                <c:pt idx="31">
                  <c:v>24765.057036196318</c:v>
                </c:pt>
                <c:pt idx="32">
                  <c:v>53877.142175606132</c:v>
                </c:pt>
                <c:pt idx="33">
                  <c:v>41201.160271455097</c:v>
                </c:pt>
                <c:pt idx="34">
                  <c:v>110860.50113482983</c:v>
                </c:pt>
                <c:pt idx="35">
                  <c:v>120828.79969870287</c:v>
                </c:pt>
                <c:pt idx="36">
                  <c:v>63470.474024471303</c:v>
                </c:pt>
                <c:pt idx="37">
                  <c:v>101345.61220956489</c:v>
                </c:pt>
                <c:pt idx="38">
                  <c:v>119346.81174228305</c:v>
                </c:pt>
                <c:pt idx="39">
                  <c:v>51003.699930107046</c:v>
                </c:pt>
                <c:pt idx="40">
                  <c:v>24931.410705207003</c:v>
                </c:pt>
                <c:pt idx="41">
                  <c:v>48309.108850452991</c:v>
                </c:pt>
                <c:pt idx="42">
                  <c:v>89342.766498094774</c:v>
                </c:pt>
                <c:pt idx="43">
                  <c:v>109157.00788329163</c:v>
                </c:pt>
                <c:pt idx="44">
                  <c:v>84964.76645341859</c:v>
                </c:pt>
                <c:pt idx="45">
                  <c:v>138769.88558205933</c:v>
                </c:pt>
                <c:pt idx="46">
                  <c:v>161961.60839281179</c:v>
                </c:pt>
                <c:pt idx="47">
                  <c:v>16321.718113497773</c:v>
                </c:pt>
                <c:pt idx="48">
                  <c:v>41229.244360245619</c:v>
                </c:pt>
                <c:pt idx="49">
                  <c:v>71616.980274297413</c:v>
                </c:pt>
                <c:pt idx="50">
                  <c:v>103636.07089750748</c:v>
                </c:pt>
                <c:pt idx="51">
                  <c:v>41640.817259203031</c:v>
                </c:pt>
                <c:pt idx="52">
                  <c:v>9428.2177774937591</c:v>
                </c:pt>
                <c:pt idx="53">
                  <c:v>83361.392236786021</c:v>
                </c:pt>
                <c:pt idx="54">
                  <c:v>46862.523386661895</c:v>
                </c:pt>
                <c:pt idx="55">
                  <c:v>95736.434428065899</c:v>
                </c:pt>
                <c:pt idx="56">
                  <c:v>1135.5087343604537</c:v>
                </c:pt>
                <c:pt idx="57">
                  <c:v>38067.036378784192</c:v>
                </c:pt>
                <c:pt idx="58">
                  <c:v>57490.356722525961</c:v>
                </c:pt>
                <c:pt idx="59">
                  <c:v>104525.30565679917</c:v>
                </c:pt>
                <c:pt idx="60">
                  <c:v>44004.055595680547</c:v>
                </c:pt>
                <c:pt idx="61">
                  <c:v>25634.216150657798</c:v>
                </c:pt>
                <c:pt idx="62">
                  <c:v>147798.7343382886</c:v>
                </c:pt>
                <c:pt idx="63">
                  <c:v>105598.00290249818</c:v>
                </c:pt>
                <c:pt idx="64">
                  <c:v>69436.619984762976</c:v>
                </c:pt>
                <c:pt idx="65">
                  <c:v>95118.20245476719</c:v>
                </c:pt>
                <c:pt idx="66">
                  <c:v>67604.345902171626</c:v>
                </c:pt>
                <c:pt idx="67">
                  <c:v>83036.708455489425</c:v>
                </c:pt>
                <c:pt idx="68">
                  <c:v>116644.86048491002</c:v>
                </c:pt>
                <c:pt idx="69">
                  <c:v>89416.655471556238</c:v>
                </c:pt>
                <c:pt idx="70">
                  <c:v>44348.770646689401</c:v>
                </c:pt>
                <c:pt idx="71">
                  <c:v>-13244.553524952731</c:v>
                </c:pt>
                <c:pt idx="72">
                  <c:v>129686.30800604267</c:v>
                </c:pt>
                <c:pt idx="73">
                  <c:v>58808.742644880258</c:v>
                </c:pt>
                <c:pt idx="74">
                  <c:v>53462.540352958575</c:v>
                </c:pt>
                <c:pt idx="75">
                  <c:v>66856.375412575318</c:v>
                </c:pt>
                <c:pt idx="76">
                  <c:v>127982.73084807326</c:v>
                </c:pt>
                <c:pt idx="77">
                  <c:v>61035.318540112756</c:v>
                </c:pt>
                <c:pt idx="78">
                  <c:v>111956.82753094618</c:v>
                </c:pt>
                <c:pt idx="79">
                  <c:v>90379.634807064489</c:v>
                </c:pt>
                <c:pt idx="80">
                  <c:v>83955.363584077451</c:v>
                </c:pt>
                <c:pt idx="81">
                  <c:v>87452.960855488665</c:v>
                </c:pt>
                <c:pt idx="82">
                  <c:v>53350.186630865705</c:v>
                </c:pt>
                <c:pt idx="83">
                  <c:v>86970.50712372741</c:v>
                </c:pt>
                <c:pt idx="84">
                  <c:v>46015.724311460246</c:v>
                </c:pt>
                <c:pt idx="85">
                  <c:v>138774.28671070311</c:v>
                </c:pt>
                <c:pt idx="86">
                  <c:v>81609.975448975048</c:v>
                </c:pt>
                <c:pt idx="87">
                  <c:v>20807.519987029315</c:v>
                </c:pt>
                <c:pt idx="88">
                  <c:v>166977.92944772635</c:v>
                </c:pt>
                <c:pt idx="89">
                  <c:v>94553.308003372164</c:v>
                </c:pt>
                <c:pt idx="90">
                  <c:v>28418.618826950289</c:v>
                </c:pt>
                <c:pt idx="91">
                  <c:v>111620.46739225532</c:v>
                </c:pt>
                <c:pt idx="92">
                  <c:v>195721.23827741644</c:v>
                </c:pt>
                <c:pt idx="93">
                  <c:v>57101.926279408508</c:v>
                </c:pt>
                <c:pt idx="94">
                  <c:v>100871.62277410534</c:v>
                </c:pt>
                <c:pt idx="95">
                  <c:v>55001.437504652014</c:v>
                </c:pt>
                <c:pt idx="96">
                  <c:v>8166.0693679820688</c:v>
                </c:pt>
                <c:pt idx="97">
                  <c:v>81286.811335282284</c:v>
                </c:pt>
                <c:pt idx="98">
                  <c:v>41266.771007502655</c:v>
                </c:pt>
                <c:pt idx="99">
                  <c:v>15132.537364450138</c:v>
                </c:pt>
                <c:pt idx="100">
                  <c:v>46365.319212492672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4B-4776-B1C9-BD0BC18B5185}"/>
            </c:ext>
          </c:extLst>
        </c:ser>
        <c:ser>
          <c:idx val="7"/>
          <c:order val="7"/>
          <c:tx>
            <c:strRef>
              <c:f>'Luxury Profit'!$AR$7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Profit'!$AR$8:$AR$108</c:f>
              <c:numCache>
                <c:formatCode>_-* #,##0_-;\-* #,##0_-;_-* "-"??_-;_-@_-</c:formatCode>
                <c:ptCount val="101"/>
                <c:pt idx="0" formatCode="General">
                  <c:v>2030</c:v>
                </c:pt>
                <c:pt idx="1">
                  <c:v>90953.341236466949</c:v>
                </c:pt>
                <c:pt idx="2">
                  <c:v>89686.034381621634</c:v>
                </c:pt>
                <c:pt idx="3">
                  <c:v>11820.936094001663</c:v>
                </c:pt>
                <c:pt idx="4">
                  <c:v>79495.123391486064</c:v>
                </c:pt>
                <c:pt idx="5">
                  <c:v>95681.745904876676</c:v>
                </c:pt>
                <c:pt idx="6">
                  <c:v>113712.41280364251</c:v>
                </c:pt>
                <c:pt idx="7">
                  <c:v>49709.181998845714</c:v>
                </c:pt>
                <c:pt idx="8">
                  <c:v>103126.85700680973</c:v>
                </c:pt>
                <c:pt idx="9">
                  <c:v>86965.806498968683</c:v>
                </c:pt>
                <c:pt idx="10">
                  <c:v>235963.85236005136</c:v>
                </c:pt>
                <c:pt idx="11">
                  <c:v>129267.57260756963</c:v>
                </c:pt>
                <c:pt idx="12">
                  <c:v>35801.628720652487</c:v>
                </c:pt>
                <c:pt idx="13">
                  <c:v>52243.083084073674</c:v>
                </c:pt>
                <c:pt idx="14">
                  <c:v>127031.35275137372</c:v>
                </c:pt>
                <c:pt idx="15">
                  <c:v>19130.605379207322</c:v>
                </c:pt>
                <c:pt idx="16">
                  <c:v>156290.65515161934</c:v>
                </c:pt>
                <c:pt idx="17">
                  <c:v>41611.528963870194</c:v>
                </c:pt>
                <c:pt idx="18">
                  <c:v>108849.15386707929</c:v>
                </c:pt>
                <c:pt idx="19">
                  <c:v>60210.768078434339</c:v>
                </c:pt>
                <c:pt idx="20">
                  <c:v>109866.06255829369</c:v>
                </c:pt>
                <c:pt idx="21">
                  <c:v>106155.99476710916</c:v>
                </c:pt>
                <c:pt idx="22">
                  <c:v>30146.902327848657</c:v>
                </c:pt>
                <c:pt idx="23">
                  <c:v>133410.82498743053</c:v>
                </c:pt>
                <c:pt idx="24">
                  <c:v>50874.011591331975</c:v>
                </c:pt>
                <c:pt idx="25">
                  <c:v>102049.76197586081</c:v>
                </c:pt>
                <c:pt idx="26">
                  <c:v>-737.29789488593815</c:v>
                </c:pt>
                <c:pt idx="27">
                  <c:v>71359.248022398795</c:v>
                </c:pt>
                <c:pt idx="28">
                  <c:v>48971.410477569472</c:v>
                </c:pt>
                <c:pt idx="29">
                  <c:v>60897.322728056053</c:v>
                </c:pt>
                <c:pt idx="30">
                  <c:v>119226.81961206364</c:v>
                </c:pt>
                <c:pt idx="31">
                  <c:v>16181.197245846299</c:v>
                </c:pt>
                <c:pt idx="32">
                  <c:v>47821.268841762445</c:v>
                </c:pt>
                <c:pt idx="33">
                  <c:v>47907.822260430839</c:v>
                </c:pt>
                <c:pt idx="34">
                  <c:v>120139.61878294888</c:v>
                </c:pt>
                <c:pt idx="35">
                  <c:v>112169.16243515135</c:v>
                </c:pt>
                <c:pt idx="36">
                  <c:v>89773.997286602971</c:v>
                </c:pt>
                <c:pt idx="37">
                  <c:v>120931.71099751943</c:v>
                </c:pt>
                <c:pt idx="38">
                  <c:v>153756.82692472282</c:v>
                </c:pt>
                <c:pt idx="39">
                  <c:v>43496.269120851706</c:v>
                </c:pt>
                <c:pt idx="40">
                  <c:v>34619.310378602735</c:v>
                </c:pt>
                <c:pt idx="41">
                  <c:v>73957.24927153677</c:v>
                </c:pt>
                <c:pt idx="42">
                  <c:v>102163.66372360993</c:v>
                </c:pt>
                <c:pt idx="43">
                  <c:v>111475.14034662442</c:v>
                </c:pt>
                <c:pt idx="44">
                  <c:v>113583.13570222683</c:v>
                </c:pt>
                <c:pt idx="45">
                  <c:v>130175.04034550505</c:v>
                </c:pt>
                <c:pt idx="46">
                  <c:v>198019.69695745071</c:v>
                </c:pt>
                <c:pt idx="47">
                  <c:v>14805.130634859932</c:v>
                </c:pt>
                <c:pt idx="48">
                  <c:v>40680.210674562491</c:v>
                </c:pt>
                <c:pt idx="49">
                  <c:v>61661.457431898685</c:v>
                </c:pt>
                <c:pt idx="50">
                  <c:v>107718.43734554737</c:v>
                </c:pt>
                <c:pt idx="51">
                  <c:v>33576.677004828147</c:v>
                </c:pt>
                <c:pt idx="52">
                  <c:v>13942.818298569473</c:v>
                </c:pt>
                <c:pt idx="53">
                  <c:v>70163.988220985455</c:v>
                </c:pt>
                <c:pt idx="54">
                  <c:v>45184.103087399708</c:v>
                </c:pt>
                <c:pt idx="55">
                  <c:v>95511.173706730071</c:v>
                </c:pt>
                <c:pt idx="56">
                  <c:v>11320.790990782785</c:v>
                </c:pt>
                <c:pt idx="57">
                  <c:v>23415.92769596196</c:v>
                </c:pt>
                <c:pt idx="58">
                  <c:v>54018.340392789571</c:v>
                </c:pt>
                <c:pt idx="59">
                  <c:v>129077.96010408842</c:v>
                </c:pt>
                <c:pt idx="60">
                  <c:v>42613.099196023017</c:v>
                </c:pt>
                <c:pt idx="61">
                  <c:v>30251.17264016901</c:v>
                </c:pt>
                <c:pt idx="62">
                  <c:v>165836.04405409074</c:v>
                </c:pt>
                <c:pt idx="63">
                  <c:v>133050.46809949697</c:v>
                </c:pt>
                <c:pt idx="64">
                  <c:v>85429.391221586615</c:v>
                </c:pt>
                <c:pt idx="65">
                  <c:v>91537.033820152923</c:v>
                </c:pt>
                <c:pt idx="66">
                  <c:v>71493.944681877329</c:v>
                </c:pt>
                <c:pt idx="67">
                  <c:v>95078.982698369713</c:v>
                </c:pt>
                <c:pt idx="68">
                  <c:v>104677.07717945636</c:v>
                </c:pt>
                <c:pt idx="69">
                  <c:v>73458.178426559141</c:v>
                </c:pt>
                <c:pt idx="70">
                  <c:v>45997.754698323377</c:v>
                </c:pt>
                <c:pt idx="71">
                  <c:v>-22668.86089460217</c:v>
                </c:pt>
                <c:pt idx="72">
                  <c:v>165557.9016605558</c:v>
                </c:pt>
                <c:pt idx="73">
                  <c:v>63629.472062588844</c:v>
                </c:pt>
                <c:pt idx="74">
                  <c:v>75691.00628242729</c:v>
                </c:pt>
                <c:pt idx="75">
                  <c:v>57053.518339457805</c:v>
                </c:pt>
                <c:pt idx="76">
                  <c:v>123405.24054404174</c:v>
                </c:pt>
                <c:pt idx="77">
                  <c:v>45976.827605869155</c:v>
                </c:pt>
                <c:pt idx="78">
                  <c:v>111461.22040533577</c:v>
                </c:pt>
                <c:pt idx="79">
                  <c:v>119776.87626790482</c:v>
                </c:pt>
                <c:pt idx="80">
                  <c:v>103992.68101055804</c:v>
                </c:pt>
                <c:pt idx="81">
                  <c:v>89329.110461529926</c:v>
                </c:pt>
                <c:pt idx="82">
                  <c:v>68048.043430213176</c:v>
                </c:pt>
                <c:pt idx="83">
                  <c:v>85508.364965708519</c:v>
                </c:pt>
                <c:pt idx="84">
                  <c:v>64252.447144807316</c:v>
                </c:pt>
                <c:pt idx="85">
                  <c:v>147429.75578204304</c:v>
                </c:pt>
                <c:pt idx="86">
                  <c:v>86840.836339976639</c:v>
                </c:pt>
                <c:pt idx="87">
                  <c:v>28294.281906499935</c:v>
                </c:pt>
                <c:pt idx="88">
                  <c:v>170802.3210309064</c:v>
                </c:pt>
                <c:pt idx="89">
                  <c:v>104838.36771089485</c:v>
                </c:pt>
                <c:pt idx="90">
                  <c:v>34533.866154711432</c:v>
                </c:pt>
                <c:pt idx="91">
                  <c:v>110574.96996145073</c:v>
                </c:pt>
                <c:pt idx="92">
                  <c:v>207391.58244237228</c:v>
                </c:pt>
                <c:pt idx="93">
                  <c:v>50878.965850987035</c:v>
                </c:pt>
                <c:pt idx="94">
                  <c:v>84834.674202077556</c:v>
                </c:pt>
                <c:pt idx="95">
                  <c:v>74557.877088061941</c:v>
                </c:pt>
                <c:pt idx="96">
                  <c:v>1980.0731965040031</c:v>
                </c:pt>
                <c:pt idx="97">
                  <c:v>106090.2035958363</c:v>
                </c:pt>
                <c:pt idx="98">
                  <c:v>44273.268520557962</c:v>
                </c:pt>
                <c:pt idx="99">
                  <c:v>27839.765248225362</c:v>
                </c:pt>
                <c:pt idx="100">
                  <c:v>36960.306267039065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4B-4776-B1C9-BD0BC18B5185}"/>
            </c:ext>
          </c:extLst>
        </c:ser>
        <c:ser>
          <c:idx val="8"/>
          <c:order val="8"/>
          <c:tx>
            <c:strRef>
              <c:f>'Luxury Profit'!$AS$7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Profit'!$AS$8:$AS$108</c:f>
              <c:numCache>
                <c:formatCode>_-* #,##0_-;\-* #,##0_-;_-* "-"??_-;_-@_-</c:formatCode>
                <c:ptCount val="101"/>
                <c:pt idx="0" formatCode="General">
                  <c:v>2031</c:v>
                </c:pt>
                <c:pt idx="1">
                  <c:v>109823.60085189436</c:v>
                </c:pt>
                <c:pt idx="2">
                  <c:v>108189.60106527549</c:v>
                </c:pt>
                <c:pt idx="3">
                  <c:v>14162.973111137544</c:v>
                </c:pt>
                <c:pt idx="4">
                  <c:v>98301.434547119134</c:v>
                </c:pt>
                <c:pt idx="5">
                  <c:v>104101.72624261904</c:v>
                </c:pt>
                <c:pt idx="6">
                  <c:v>146526.73937028681</c:v>
                </c:pt>
                <c:pt idx="7">
                  <c:v>51967.021774268535</c:v>
                </c:pt>
                <c:pt idx="8">
                  <c:v>89453.305274698709</c:v>
                </c:pt>
                <c:pt idx="9">
                  <c:v>102595.82138957066</c:v>
                </c:pt>
                <c:pt idx="10">
                  <c:v>227442.75061098032</c:v>
                </c:pt>
                <c:pt idx="11">
                  <c:v>113579.33232185355</c:v>
                </c:pt>
                <c:pt idx="12">
                  <c:v>32031.3772059599</c:v>
                </c:pt>
                <c:pt idx="13">
                  <c:v>38288.330001632712</c:v>
                </c:pt>
                <c:pt idx="14">
                  <c:v>157011.84975118301</c:v>
                </c:pt>
                <c:pt idx="15">
                  <c:v>24356.700227042573</c:v>
                </c:pt>
                <c:pt idx="16">
                  <c:v>174619.86424066231</c:v>
                </c:pt>
                <c:pt idx="17">
                  <c:v>31608.240192759084</c:v>
                </c:pt>
                <c:pt idx="18">
                  <c:v>97513.830278114881</c:v>
                </c:pt>
                <c:pt idx="19">
                  <c:v>76495.153719064314</c:v>
                </c:pt>
                <c:pt idx="20">
                  <c:v>116600.79731021251</c:v>
                </c:pt>
                <c:pt idx="21">
                  <c:v>90473.457638618827</c:v>
                </c:pt>
                <c:pt idx="22">
                  <c:v>27261.76644414055</c:v>
                </c:pt>
                <c:pt idx="23">
                  <c:v>144427.85111959669</c:v>
                </c:pt>
                <c:pt idx="24">
                  <c:v>38179.215135699429</c:v>
                </c:pt>
                <c:pt idx="25">
                  <c:v>119664.56253499759</c:v>
                </c:pt>
                <c:pt idx="26">
                  <c:v>6385.5551306355919</c:v>
                </c:pt>
                <c:pt idx="27">
                  <c:v>100877.1853807196</c:v>
                </c:pt>
                <c:pt idx="28">
                  <c:v>51961.835494247091</c:v>
                </c:pt>
                <c:pt idx="29">
                  <c:v>84064.782643045182</c:v>
                </c:pt>
                <c:pt idx="30">
                  <c:v>114220.95124919841</c:v>
                </c:pt>
                <c:pt idx="31">
                  <c:v>17548.874368699733</c:v>
                </c:pt>
                <c:pt idx="32">
                  <c:v>55090.702222961059</c:v>
                </c:pt>
                <c:pt idx="33">
                  <c:v>53137.735477137932</c:v>
                </c:pt>
                <c:pt idx="34">
                  <c:v>135923.78721468808</c:v>
                </c:pt>
                <c:pt idx="35">
                  <c:v>112726.97795446753</c:v>
                </c:pt>
                <c:pt idx="36">
                  <c:v>112859.67742896872</c:v>
                </c:pt>
                <c:pt idx="37">
                  <c:v>145266.38018469978</c:v>
                </c:pt>
                <c:pt idx="38">
                  <c:v>163988.62497441238</c:v>
                </c:pt>
                <c:pt idx="39">
                  <c:v>48209.920909655775</c:v>
                </c:pt>
                <c:pt idx="40">
                  <c:v>42507.285531394737</c:v>
                </c:pt>
                <c:pt idx="41">
                  <c:v>87505.334085357725</c:v>
                </c:pt>
                <c:pt idx="42">
                  <c:v>132258.80350867973</c:v>
                </c:pt>
                <c:pt idx="43">
                  <c:v>123726.34285292099</c:v>
                </c:pt>
                <c:pt idx="44">
                  <c:v>138960.99462494388</c:v>
                </c:pt>
                <c:pt idx="45">
                  <c:v>150507.58474677568</c:v>
                </c:pt>
                <c:pt idx="46">
                  <c:v>204256.26627539209</c:v>
                </c:pt>
                <c:pt idx="47">
                  <c:v>23448.124433734454</c:v>
                </c:pt>
                <c:pt idx="48">
                  <c:v>35466.982256293035</c:v>
                </c:pt>
                <c:pt idx="49">
                  <c:v>56909.738950694387</c:v>
                </c:pt>
                <c:pt idx="50">
                  <c:v>121082.10925788298</c:v>
                </c:pt>
                <c:pt idx="51">
                  <c:v>33880.519645108434</c:v>
                </c:pt>
                <c:pt idx="52">
                  <c:v>16781.878060819261</c:v>
                </c:pt>
                <c:pt idx="53">
                  <c:v>65642.248571160599</c:v>
                </c:pt>
                <c:pt idx="54">
                  <c:v>39893.334712589567</c:v>
                </c:pt>
                <c:pt idx="55">
                  <c:v>85485.694024581811</c:v>
                </c:pt>
                <c:pt idx="56">
                  <c:v>25387.279477006086</c:v>
                </c:pt>
                <c:pt idx="57">
                  <c:v>10098.670896751079</c:v>
                </c:pt>
                <c:pt idx="58">
                  <c:v>53731.802435507823</c:v>
                </c:pt>
                <c:pt idx="59">
                  <c:v>151564.06876373332</c:v>
                </c:pt>
                <c:pt idx="60">
                  <c:v>46118.843551655911</c:v>
                </c:pt>
                <c:pt idx="61">
                  <c:v>43943.374631482555</c:v>
                </c:pt>
                <c:pt idx="62">
                  <c:v>159996.85480503074</c:v>
                </c:pt>
                <c:pt idx="63">
                  <c:v>149980.02398502966</c:v>
                </c:pt>
                <c:pt idx="64">
                  <c:v>109964.32797361794</c:v>
                </c:pt>
                <c:pt idx="65">
                  <c:v>100596.61030110758</c:v>
                </c:pt>
                <c:pt idx="66">
                  <c:v>69367.241577990586</c:v>
                </c:pt>
                <c:pt idx="67">
                  <c:v>102717.01443788834</c:v>
                </c:pt>
                <c:pt idx="68">
                  <c:v>89536.365583881561</c:v>
                </c:pt>
                <c:pt idx="69">
                  <c:v>71719.651510340627</c:v>
                </c:pt>
                <c:pt idx="70">
                  <c:v>42297.70513498786</c:v>
                </c:pt>
                <c:pt idx="71">
                  <c:v>-29991.786098449229</c:v>
                </c:pt>
                <c:pt idx="72">
                  <c:v>199583.77841516002</c:v>
                </c:pt>
                <c:pt idx="73">
                  <c:v>66265.251259865181</c:v>
                </c:pt>
                <c:pt idx="74">
                  <c:v>93281.187578861427</c:v>
                </c:pt>
                <c:pt idx="75">
                  <c:v>56852.722203761281</c:v>
                </c:pt>
                <c:pt idx="76">
                  <c:v>119142.97347451258</c:v>
                </c:pt>
                <c:pt idx="77">
                  <c:v>34971.386739254696</c:v>
                </c:pt>
                <c:pt idx="78">
                  <c:v>114341.3431910947</c:v>
                </c:pt>
                <c:pt idx="79">
                  <c:v>135543.36414356192</c:v>
                </c:pt>
                <c:pt idx="80">
                  <c:v>126889.77812128852</c:v>
                </c:pt>
                <c:pt idx="81">
                  <c:v>108206.75435811677</c:v>
                </c:pt>
                <c:pt idx="82">
                  <c:v>84411.024709076737</c:v>
                </c:pt>
                <c:pt idx="83">
                  <c:v>82271.838115185965</c:v>
                </c:pt>
                <c:pt idx="84">
                  <c:v>97020.398697321711</c:v>
                </c:pt>
                <c:pt idx="85">
                  <c:v>179606.82962719555</c:v>
                </c:pt>
                <c:pt idx="86">
                  <c:v>78724.941577729187</c:v>
                </c:pt>
                <c:pt idx="87">
                  <c:v>21337.137788711203</c:v>
                </c:pt>
                <c:pt idx="88">
                  <c:v>166418.95248917636</c:v>
                </c:pt>
                <c:pt idx="89">
                  <c:v>117607.59395952383</c:v>
                </c:pt>
                <c:pt idx="90">
                  <c:v>45277.943909874128</c:v>
                </c:pt>
                <c:pt idx="91">
                  <c:v>102647.75685239705</c:v>
                </c:pt>
                <c:pt idx="92">
                  <c:v>207187.98854228546</c:v>
                </c:pt>
                <c:pt idx="93">
                  <c:v>54300.530703521334</c:v>
                </c:pt>
                <c:pt idx="94">
                  <c:v>81353.690483684826</c:v>
                </c:pt>
                <c:pt idx="95">
                  <c:v>96158.464178014896</c:v>
                </c:pt>
                <c:pt idx="96">
                  <c:v>-4751.35888910637</c:v>
                </c:pt>
                <c:pt idx="97">
                  <c:v>107608.91825419728</c:v>
                </c:pt>
                <c:pt idx="98">
                  <c:v>34753.740909426881</c:v>
                </c:pt>
                <c:pt idx="99">
                  <c:v>50471.995334917476</c:v>
                </c:pt>
                <c:pt idx="100">
                  <c:v>49222.041496183636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4B-4776-B1C9-BD0BC18B5185}"/>
            </c:ext>
          </c:extLst>
        </c:ser>
        <c:ser>
          <c:idx val="9"/>
          <c:order val="9"/>
          <c:tx>
            <c:strRef>
              <c:f>'Luxury Profit'!$AT$7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Profit'!$AT$8:$AT$108</c:f>
              <c:numCache>
                <c:formatCode>_-* #,##0_-;\-* #,##0_-;_-* "-"??_-;_-@_-</c:formatCode>
                <c:ptCount val="101"/>
                <c:pt idx="0" formatCode="General">
                  <c:v>2032</c:v>
                </c:pt>
                <c:pt idx="1">
                  <c:v>122614.11941059196</c:v>
                </c:pt>
                <c:pt idx="2">
                  <c:v>109218.51096158929</c:v>
                </c:pt>
                <c:pt idx="3">
                  <c:v>11985.110878059611</c:v>
                </c:pt>
                <c:pt idx="4">
                  <c:v>108288.91638565192</c:v>
                </c:pt>
                <c:pt idx="5">
                  <c:v>103037.17017032579</c:v>
                </c:pt>
                <c:pt idx="6">
                  <c:v>157316.82483686612</c:v>
                </c:pt>
                <c:pt idx="7">
                  <c:v>67957.244945620012</c:v>
                </c:pt>
                <c:pt idx="8">
                  <c:v>71362.586710987496</c:v>
                </c:pt>
                <c:pt idx="9">
                  <c:v>130904.26591175894</c:v>
                </c:pt>
                <c:pt idx="10">
                  <c:v>253559.33780160372</c:v>
                </c:pt>
                <c:pt idx="11">
                  <c:v>134398.19118923653</c:v>
                </c:pt>
                <c:pt idx="12">
                  <c:v>37949.772950864106</c:v>
                </c:pt>
                <c:pt idx="13">
                  <c:v>51064.855974511302</c:v>
                </c:pt>
                <c:pt idx="14">
                  <c:v>190345.26939309645</c:v>
                </c:pt>
                <c:pt idx="15">
                  <c:v>21771.431292054534</c:v>
                </c:pt>
                <c:pt idx="16">
                  <c:v>194431.17713617574</c:v>
                </c:pt>
                <c:pt idx="17">
                  <c:v>29332.997072447964</c:v>
                </c:pt>
                <c:pt idx="18">
                  <c:v>86085.663575275568</c:v>
                </c:pt>
                <c:pt idx="19">
                  <c:v>71835.850540698855</c:v>
                </c:pt>
                <c:pt idx="20">
                  <c:v>131552.41701636225</c:v>
                </c:pt>
                <c:pt idx="21">
                  <c:v>86600.375306058559</c:v>
                </c:pt>
                <c:pt idx="22">
                  <c:v>36067.983230249782</c:v>
                </c:pt>
                <c:pt idx="23">
                  <c:v>166218.00343858905</c:v>
                </c:pt>
                <c:pt idx="24">
                  <c:v>43291.780600210041</c:v>
                </c:pt>
                <c:pt idx="25">
                  <c:v>154671.55898200464</c:v>
                </c:pt>
                <c:pt idx="26">
                  <c:v>13815.465794646967</c:v>
                </c:pt>
                <c:pt idx="27">
                  <c:v>117434.58411591954</c:v>
                </c:pt>
                <c:pt idx="28">
                  <c:v>43702.1081364532</c:v>
                </c:pt>
                <c:pt idx="29">
                  <c:v>102339.50449070125</c:v>
                </c:pt>
                <c:pt idx="30">
                  <c:v>126163.70711603999</c:v>
                </c:pt>
                <c:pt idx="31">
                  <c:v>33189.453847981844</c:v>
                </c:pt>
                <c:pt idx="32">
                  <c:v>64985.816851137264</c:v>
                </c:pt>
                <c:pt idx="33">
                  <c:v>69622.419100905827</c:v>
                </c:pt>
                <c:pt idx="34">
                  <c:v>165062.52527314425</c:v>
                </c:pt>
                <c:pt idx="35">
                  <c:v>118612.93613326398</c:v>
                </c:pt>
                <c:pt idx="36">
                  <c:v>109908.21990733774</c:v>
                </c:pt>
                <c:pt idx="37">
                  <c:v>166725.4840595795</c:v>
                </c:pt>
                <c:pt idx="38">
                  <c:v>162337.53396252688</c:v>
                </c:pt>
                <c:pt idx="39">
                  <c:v>69902.665115878335</c:v>
                </c:pt>
                <c:pt idx="40">
                  <c:v>51036.768019462063</c:v>
                </c:pt>
                <c:pt idx="41">
                  <c:v>100541.51245962677</c:v>
                </c:pt>
                <c:pt idx="42">
                  <c:v>125639.2576807302</c:v>
                </c:pt>
                <c:pt idx="43">
                  <c:v>147496.43013444653</c:v>
                </c:pt>
                <c:pt idx="44">
                  <c:v>144306.11134857853</c:v>
                </c:pt>
                <c:pt idx="45">
                  <c:v>158196.2906113611</c:v>
                </c:pt>
                <c:pt idx="46">
                  <c:v>235702.51316139352</c:v>
                </c:pt>
                <c:pt idx="47">
                  <c:v>38308.58008169668</c:v>
                </c:pt>
                <c:pt idx="48">
                  <c:v>44843.588811422582</c:v>
                </c:pt>
                <c:pt idx="49">
                  <c:v>70944.020060246636</c:v>
                </c:pt>
                <c:pt idx="50">
                  <c:v>142293.7160035437</c:v>
                </c:pt>
                <c:pt idx="51">
                  <c:v>44909.379102149251</c:v>
                </c:pt>
                <c:pt idx="52">
                  <c:v>12718.937059149961</c:v>
                </c:pt>
                <c:pt idx="53">
                  <c:v>80702.367107906321</c:v>
                </c:pt>
                <c:pt idx="54">
                  <c:v>33838.101334054401</c:v>
                </c:pt>
                <c:pt idx="55">
                  <c:v>100033.15227499686</c:v>
                </c:pt>
                <c:pt idx="56">
                  <c:v>45334.252305123286</c:v>
                </c:pt>
                <c:pt idx="57">
                  <c:v>10242.649803891603</c:v>
                </c:pt>
                <c:pt idx="58">
                  <c:v>68013.457994055061</c:v>
                </c:pt>
                <c:pt idx="59">
                  <c:v>137546.8180126666</c:v>
                </c:pt>
                <c:pt idx="60">
                  <c:v>56256.429341903888</c:v>
                </c:pt>
                <c:pt idx="61">
                  <c:v>66360.938671534124</c:v>
                </c:pt>
                <c:pt idx="62">
                  <c:v>186813.59053049848</c:v>
                </c:pt>
                <c:pt idx="63">
                  <c:v>162026.55217596074</c:v>
                </c:pt>
                <c:pt idx="64">
                  <c:v>103018.88666576199</c:v>
                </c:pt>
                <c:pt idx="65">
                  <c:v>94451.93568745628</c:v>
                </c:pt>
                <c:pt idx="66">
                  <c:v>76649.979572228855</c:v>
                </c:pt>
                <c:pt idx="67">
                  <c:v>124742.47726458882</c:v>
                </c:pt>
                <c:pt idx="68">
                  <c:v>84677.8531741529</c:v>
                </c:pt>
                <c:pt idx="69">
                  <c:v>69110.648228442355</c:v>
                </c:pt>
                <c:pt idx="70">
                  <c:v>34248.10763992311</c:v>
                </c:pt>
                <c:pt idx="71">
                  <c:v>-25246.050082611153</c:v>
                </c:pt>
                <c:pt idx="72">
                  <c:v>202140.25963495625</c:v>
                </c:pt>
                <c:pt idx="73">
                  <c:v>65267.633941000619</c:v>
                </c:pt>
                <c:pt idx="74">
                  <c:v>104311.28424050665</c:v>
                </c:pt>
                <c:pt idx="75">
                  <c:v>71282.17939011089</c:v>
                </c:pt>
                <c:pt idx="76">
                  <c:v>102978.02271102875</c:v>
                </c:pt>
                <c:pt idx="77">
                  <c:v>21553.43927014232</c:v>
                </c:pt>
                <c:pt idx="78">
                  <c:v>138924.89325310197</c:v>
                </c:pt>
                <c:pt idx="79">
                  <c:v>164413.2321646082</c:v>
                </c:pt>
                <c:pt idx="80">
                  <c:v>135824.49092308572</c:v>
                </c:pt>
                <c:pt idx="81">
                  <c:v>101056.16326576791</c:v>
                </c:pt>
                <c:pt idx="82">
                  <c:v>108358.71529122413</c:v>
                </c:pt>
                <c:pt idx="83">
                  <c:v>87498.325558790646</c:v>
                </c:pt>
                <c:pt idx="84">
                  <c:v>111041.2926731144</c:v>
                </c:pt>
                <c:pt idx="85">
                  <c:v>187711.51837833686</c:v>
                </c:pt>
                <c:pt idx="86">
                  <c:v>75376.268025229627</c:v>
                </c:pt>
                <c:pt idx="87">
                  <c:v>12888.999243821629</c:v>
                </c:pt>
                <c:pt idx="88">
                  <c:v>190838.6405447913</c:v>
                </c:pt>
                <c:pt idx="89">
                  <c:v>125461.68160330452</c:v>
                </c:pt>
                <c:pt idx="90">
                  <c:v>67524.227450965438</c:v>
                </c:pt>
                <c:pt idx="91">
                  <c:v>104468.32742772484</c:v>
                </c:pt>
                <c:pt idx="92">
                  <c:v>199306.31121760461</c:v>
                </c:pt>
                <c:pt idx="93">
                  <c:v>65486.141285751422</c:v>
                </c:pt>
                <c:pt idx="94">
                  <c:v>99976.228897052701</c:v>
                </c:pt>
                <c:pt idx="95">
                  <c:v>123920.83584998309</c:v>
                </c:pt>
                <c:pt idx="96">
                  <c:v>-11812.174869972892</c:v>
                </c:pt>
                <c:pt idx="97">
                  <c:v>99772.970207865816</c:v>
                </c:pt>
                <c:pt idx="98">
                  <c:v>28777.584640639019</c:v>
                </c:pt>
                <c:pt idx="99">
                  <c:v>66852.196440904401</c:v>
                </c:pt>
                <c:pt idx="100">
                  <c:v>50684.870156244782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4B-4776-B1C9-BD0BC18B5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8950783"/>
        <c:axId val="1788948287"/>
      </c:barChart>
      <c:catAx>
        <c:axId val="178895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948287"/>
        <c:crosses val="autoZero"/>
        <c:auto val="1"/>
        <c:lblAlgn val="ctr"/>
        <c:lblOffset val="100"/>
        <c:noMultiLvlLbl val="0"/>
      </c:catAx>
      <c:valAx>
        <c:axId val="178894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95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CBD3156-44F7-4207-A375-C7D25998B363}">
  <sheetPr/>
  <sheetViews>
    <sheetView zoomScale="84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A3ACEF-9234-430A-A19E-CEC98065CD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1"/>
  <sheetViews>
    <sheetView tabSelected="1" workbookViewId="0"/>
  </sheetViews>
  <sheetFormatPr defaultRowHeight="14.5" x14ac:dyDescent="0.35"/>
  <sheetData>
    <row r="1" spans="1:21" x14ac:dyDescent="0.35">
      <c r="A1" s="24" t="s">
        <v>52</v>
      </c>
    </row>
    <row r="2" spans="1:21" x14ac:dyDescent="0.35">
      <c r="B2">
        <v>0.98125116148383762</v>
      </c>
      <c r="C2">
        <v>6.6775300774197244E-2</v>
      </c>
      <c r="D2">
        <v>0.23822856146111371</v>
      </c>
      <c r="E2">
        <v>0.8887303269635326</v>
      </c>
      <c r="F2">
        <v>0.83111506785055123</v>
      </c>
      <c r="G2">
        <v>0.92123294011819001</v>
      </c>
      <c r="H2">
        <v>0.25337775959270947</v>
      </c>
      <c r="I2">
        <v>0.10932667826040054</v>
      </c>
      <c r="J2">
        <v>0.23842523745406352</v>
      </c>
      <c r="K2">
        <v>0.32139281201881698</v>
      </c>
      <c r="L2">
        <v>0.44811647937326826</v>
      </c>
      <c r="N2" s="23"/>
      <c r="O2" s="23"/>
      <c r="P2" s="23"/>
      <c r="Q2" s="23"/>
      <c r="R2" s="23"/>
      <c r="S2" s="23"/>
      <c r="T2" s="23"/>
      <c r="U2" s="23"/>
    </row>
    <row r="3" spans="1:21" x14ac:dyDescent="0.35">
      <c r="B3">
        <v>0.81774694176963814</v>
      </c>
      <c r="C3">
        <v>3.7347891617317108E-2</v>
      </c>
      <c r="D3">
        <v>0.22055487930245887</v>
      </c>
      <c r="E3">
        <v>0.22292082663454627</v>
      </c>
      <c r="F3">
        <v>0.97953497227992203</v>
      </c>
      <c r="G3">
        <v>0.74240816728911851</v>
      </c>
      <c r="H3">
        <v>0.764571427156991</v>
      </c>
      <c r="I3">
        <v>0.47500808657174154</v>
      </c>
      <c r="J3">
        <v>0.1496290412990483</v>
      </c>
      <c r="K3">
        <v>0.36699645505800615</v>
      </c>
      <c r="L3">
        <v>0.68435711287564993</v>
      </c>
      <c r="N3" s="23"/>
      <c r="O3" s="23"/>
      <c r="P3" s="23"/>
      <c r="Q3" s="23"/>
      <c r="R3" s="23"/>
      <c r="S3" s="23"/>
      <c r="T3" s="23"/>
      <c r="U3" s="23"/>
    </row>
    <row r="4" spans="1:21" x14ac:dyDescent="0.35">
      <c r="B4">
        <v>3.152861185861322E-2</v>
      </c>
      <c r="C4">
        <v>0.97426179779154432</v>
      </c>
      <c r="D4">
        <v>0.81217481895863075</v>
      </c>
      <c r="E4">
        <v>0.75644823521303617</v>
      </c>
      <c r="F4">
        <v>0.6925439099560694</v>
      </c>
      <c r="G4">
        <v>0.49116410665926935</v>
      </c>
      <c r="H4">
        <v>0.87335302193456599</v>
      </c>
      <c r="I4">
        <v>0.81264324029882695</v>
      </c>
      <c r="J4">
        <v>8.281581829394602E-2</v>
      </c>
      <c r="K4">
        <v>0.74198748249927271</v>
      </c>
      <c r="L4">
        <v>0.62582468075378861</v>
      </c>
    </row>
    <row r="5" spans="1:21" x14ac:dyDescent="0.35">
      <c r="B5">
        <v>0.37056477905283669</v>
      </c>
      <c r="C5">
        <v>0.80046612581954546</v>
      </c>
      <c r="D5">
        <v>0.48008078430237677</v>
      </c>
      <c r="E5">
        <v>0.3605627950576219</v>
      </c>
      <c r="F5">
        <v>0.21138879660254606</v>
      </c>
      <c r="G5">
        <v>0.94542527240917207</v>
      </c>
      <c r="H5">
        <v>0.41832102024107765</v>
      </c>
      <c r="I5">
        <v>0.33059439074462449</v>
      </c>
      <c r="J5">
        <v>0.45832992388793425</v>
      </c>
      <c r="K5">
        <v>0.1986178719961923</v>
      </c>
      <c r="L5">
        <v>0.55164283774495104</v>
      </c>
    </row>
    <row r="6" spans="1:21" x14ac:dyDescent="0.35">
      <c r="B6">
        <v>0.65246732912654637</v>
      </c>
      <c r="C6">
        <v>0.20176078712659595</v>
      </c>
      <c r="D6">
        <v>0.91281566153247629</v>
      </c>
      <c r="E6">
        <v>0.12626932074043029</v>
      </c>
      <c r="F6">
        <v>0.58509608983758676</v>
      </c>
      <c r="G6">
        <v>0.56199829720727401</v>
      </c>
      <c r="H6">
        <v>0.34949765086227746</v>
      </c>
      <c r="I6">
        <v>0.61953435046084437</v>
      </c>
      <c r="J6">
        <v>0.20146822531122455</v>
      </c>
      <c r="K6">
        <v>0.58361013612293955</v>
      </c>
      <c r="L6">
        <v>0.63483815521342402</v>
      </c>
    </row>
    <row r="7" spans="1:21" x14ac:dyDescent="0.35">
      <c r="B7">
        <v>0.59166675048771078</v>
      </c>
      <c r="C7">
        <v>0.41273174588091366</v>
      </c>
      <c r="D7">
        <v>0.16264803083746271</v>
      </c>
      <c r="E7">
        <v>0.50028829322192592</v>
      </c>
      <c r="F7">
        <v>0.65688763332751166</v>
      </c>
      <c r="G7">
        <v>1.8700997756757931E-2</v>
      </c>
      <c r="H7">
        <v>0.66852643864835293</v>
      </c>
      <c r="I7">
        <v>0.70322263931720153</v>
      </c>
      <c r="J7">
        <v>0.15219280306522642</v>
      </c>
      <c r="K7">
        <v>0.12618622975966409</v>
      </c>
      <c r="L7">
        <v>0.61171953784733435</v>
      </c>
    </row>
    <row r="8" spans="1:21" x14ac:dyDescent="0.35">
      <c r="B8">
        <v>0.83937996712452534</v>
      </c>
      <c r="C8">
        <v>0.38845069306545932</v>
      </c>
      <c r="D8">
        <v>0.57234733877529287</v>
      </c>
      <c r="E8">
        <v>0.8677285087284361</v>
      </c>
      <c r="F8">
        <v>0.37493000812908261</v>
      </c>
      <c r="G8">
        <v>0.95844341785004539</v>
      </c>
      <c r="H8">
        <v>0.1209184114067815</v>
      </c>
      <c r="I8">
        <v>0.77185188334566368</v>
      </c>
      <c r="J8">
        <v>0.35535378082182112</v>
      </c>
      <c r="K8">
        <v>0.64364165843019105</v>
      </c>
      <c r="L8">
        <v>0.11843086723941298</v>
      </c>
    </row>
    <row r="9" spans="1:21" x14ac:dyDescent="0.35">
      <c r="B9">
        <v>0.50702494512651042</v>
      </c>
      <c r="C9">
        <v>0.18798094695225698</v>
      </c>
      <c r="D9">
        <v>0.69971995500469575</v>
      </c>
      <c r="E9">
        <v>0.38461859667136866</v>
      </c>
      <c r="F9">
        <v>0.46698346523655276</v>
      </c>
      <c r="G9">
        <v>9.9519450353512173E-2</v>
      </c>
      <c r="H9">
        <v>0.36477357552232659</v>
      </c>
      <c r="I9">
        <v>0.87728562637423302</v>
      </c>
      <c r="J9">
        <v>0.491311121920736</v>
      </c>
      <c r="K9">
        <v>0.97973769841200731</v>
      </c>
      <c r="L9">
        <v>0.90187941429037488</v>
      </c>
    </row>
    <row r="10" spans="1:21" x14ac:dyDescent="0.35">
      <c r="B10">
        <v>0.89425613931056891</v>
      </c>
      <c r="C10">
        <v>0.75360392091779804</v>
      </c>
      <c r="D10">
        <v>0.56861479418766714</v>
      </c>
      <c r="E10">
        <v>0.76249918815839024</v>
      </c>
      <c r="F10">
        <v>0.60592028508513363</v>
      </c>
      <c r="G10">
        <v>0.22222850960273166</v>
      </c>
      <c r="H10">
        <v>0.28278852692658041</v>
      </c>
      <c r="I10">
        <v>9.2671072982714153E-2</v>
      </c>
      <c r="J10">
        <v>0.40635668825976345</v>
      </c>
      <c r="K10">
        <v>0.31218516970880805</v>
      </c>
      <c r="L10">
        <v>0.11330228532477427</v>
      </c>
    </row>
    <row r="11" spans="1:21" x14ac:dyDescent="0.35">
      <c r="B11">
        <v>0.89745822157552146</v>
      </c>
      <c r="C11">
        <v>2.2790566794242961E-3</v>
      </c>
      <c r="D11">
        <v>7.7290472173494829E-2</v>
      </c>
      <c r="E11">
        <v>0.11561568490216867</v>
      </c>
      <c r="F11">
        <v>0.48583758915905706</v>
      </c>
      <c r="G11">
        <v>0.23912935046023731</v>
      </c>
      <c r="H11">
        <v>0.54276724074268556</v>
      </c>
      <c r="I11">
        <v>8.1206793170170211E-2</v>
      </c>
      <c r="J11">
        <v>0.14134490021569579</v>
      </c>
      <c r="K11">
        <v>0.93308263452139828</v>
      </c>
      <c r="L11">
        <v>8.2502262829707074E-2</v>
      </c>
    </row>
    <row r="12" spans="1:21" x14ac:dyDescent="0.35">
      <c r="B12">
        <v>3.7744797003088748E-2</v>
      </c>
      <c r="C12">
        <v>0.21055813876889928</v>
      </c>
      <c r="D12">
        <v>0.48708540903887554</v>
      </c>
      <c r="E12">
        <v>0.26329248273976336</v>
      </c>
      <c r="F12">
        <v>0.27399228532683517</v>
      </c>
      <c r="G12">
        <v>0.63620440508992793</v>
      </c>
      <c r="H12">
        <v>0.72969432569370285</v>
      </c>
      <c r="I12">
        <v>4.9042235713228077E-2</v>
      </c>
      <c r="J12">
        <v>0.75456871727770836</v>
      </c>
      <c r="K12">
        <v>0.86912122099240974</v>
      </c>
      <c r="L12">
        <v>4.0681664239546E-2</v>
      </c>
    </row>
    <row r="13" spans="1:21" x14ac:dyDescent="0.35">
      <c r="B13">
        <v>0.22629086622210837</v>
      </c>
      <c r="C13">
        <v>0.49510360568231548</v>
      </c>
      <c r="D13">
        <v>0.53072050686979666</v>
      </c>
      <c r="E13">
        <v>0.96079595947473961</v>
      </c>
      <c r="F13">
        <v>0.86149560740561815</v>
      </c>
      <c r="G13">
        <v>0.27085037582470295</v>
      </c>
      <c r="H13">
        <v>0.74908522010125556</v>
      </c>
      <c r="I13">
        <v>0.89362464413700149</v>
      </c>
      <c r="J13">
        <v>5.5142646524627748E-2</v>
      </c>
      <c r="K13">
        <v>0.97700086318838286</v>
      </c>
      <c r="L13">
        <v>0.23207331047433177</v>
      </c>
    </row>
    <row r="14" spans="1:21" x14ac:dyDescent="0.35">
      <c r="B14">
        <v>0.8678558688785587</v>
      </c>
      <c r="C14">
        <v>6.4604232600010136E-2</v>
      </c>
      <c r="D14">
        <v>0.16778722554457615</v>
      </c>
      <c r="E14">
        <v>0.67073322377839051</v>
      </c>
      <c r="F14">
        <v>0.9131977977828919</v>
      </c>
      <c r="G14">
        <v>0.59605854052584062</v>
      </c>
      <c r="H14">
        <v>0.33171340905240232</v>
      </c>
      <c r="I14">
        <v>0.93537854463733383</v>
      </c>
      <c r="J14">
        <v>0.80893174051926942</v>
      </c>
      <c r="K14">
        <v>0.95216521367495344</v>
      </c>
      <c r="L14">
        <v>3.6882566511223902E-2</v>
      </c>
    </row>
    <row r="15" spans="1:21" x14ac:dyDescent="0.35">
      <c r="B15">
        <v>0.45870549985534093</v>
      </c>
      <c r="C15">
        <v>0.10186770815936419</v>
      </c>
      <c r="D15">
        <v>5.3798107270963458E-2</v>
      </c>
      <c r="E15">
        <v>8.3623571294662025E-3</v>
      </c>
      <c r="F15">
        <v>0.71327017999894538</v>
      </c>
      <c r="G15">
        <v>0.51123176844946172</v>
      </c>
      <c r="H15">
        <v>0.9689093854050651</v>
      </c>
      <c r="I15">
        <v>0.47629549738781884</v>
      </c>
      <c r="J15">
        <v>0.34505131639852238</v>
      </c>
      <c r="K15">
        <v>0.12718688483051355</v>
      </c>
      <c r="L15">
        <v>0.23190157491981278</v>
      </c>
    </row>
    <row r="16" spans="1:21" x14ac:dyDescent="0.35">
      <c r="B16">
        <v>0.89231696655229409</v>
      </c>
      <c r="C16">
        <v>0.75547353058285638</v>
      </c>
      <c r="D16">
        <v>0.37327900525482471</v>
      </c>
      <c r="E16">
        <v>0.28509301883261517</v>
      </c>
      <c r="F16">
        <v>0.85714165009339693</v>
      </c>
      <c r="G16">
        <v>0.71913307580188968</v>
      </c>
      <c r="H16">
        <v>0.94780367155242806</v>
      </c>
      <c r="I16">
        <v>0.61659443974985595</v>
      </c>
      <c r="J16">
        <v>0.65332981633585208</v>
      </c>
      <c r="K16">
        <v>0.38368752490145741</v>
      </c>
      <c r="L16">
        <v>0.79570021357808329</v>
      </c>
    </row>
    <row r="17" spans="2:12" x14ac:dyDescent="0.35">
      <c r="B17">
        <v>0.15622465721609957</v>
      </c>
      <c r="C17">
        <v>0.24347734290073186</v>
      </c>
      <c r="D17">
        <v>0.42425363173661312</v>
      </c>
      <c r="E17">
        <v>0.85048648390990444</v>
      </c>
      <c r="F17">
        <v>0.15727068147737255</v>
      </c>
      <c r="G17">
        <v>0.34387640752400861</v>
      </c>
      <c r="H17">
        <v>0.30702946221586658</v>
      </c>
      <c r="I17">
        <v>0.2071444030488363</v>
      </c>
      <c r="J17">
        <v>0.3395311699707334</v>
      </c>
      <c r="K17">
        <v>0.38981553664918256</v>
      </c>
      <c r="L17">
        <v>0.3634223656200104</v>
      </c>
    </row>
    <row r="18" spans="2:12" x14ac:dyDescent="0.35">
      <c r="B18">
        <v>0.8566016539197866</v>
      </c>
      <c r="C18">
        <v>0.851944401612034</v>
      </c>
      <c r="D18">
        <v>0.4876198126520056</v>
      </c>
      <c r="E18">
        <v>0.94733222996022803</v>
      </c>
      <c r="F18">
        <v>0.92891214329970506</v>
      </c>
      <c r="G18">
        <v>0.31059811676526883</v>
      </c>
      <c r="H18">
        <v>0.45348191292336948</v>
      </c>
      <c r="I18">
        <v>0.13200692956801197</v>
      </c>
      <c r="J18">
        <v>0.52116262821201909</v>
      </c>
      <c r="K18">
        <v>0.97450366478835815</v>
      </c>
      <c r="L18">
        <v>0.51400580591217659</v>
      </c>
    </row>
    <row r="19" spans="2:12" x14ac:dyDescent="0.35">
      <c r="B19">
        <v>0.28060012668865342</v>
      </c>
      <c r="C19">
        <v>0.41931381389074251</v>
      </c>
      <c r="D19">
        <v>0.10660710049194844</v>
      </c>
      <c r="E19">
        <v>0.7835018122299644</v>
      </c>
      <c r="F19">
        <v>0.84037795045622798</v>
      </c>
      <c r="G19">
        <v>0.17638624319953589</v>
      </c>
      <c r="H19">
        <v>0.15259322669969333</v>
      </c>
      <c r="I19">
        <v>0.36100401049583641</v>
      </c>
      <c r="J19">
        <v>0.81165476881047804</v>
      </c>
      <c r="K19">
        <v>0.77075349049474029</v>
      </c>
      <c r="L19">
        <v>0.80612857135455984</v>
      </c>
    </row>
    <row r="20" spans="2:12" x14ac:dyDescent="0.35">
      <c r="B20">
        <v>0.63368378322104635</v>
      </c>
      <c r="C20">
        <v>0.74943295820749345</v>
      </c>
      <c r="D20">
        <v>0.40759309394805721</v>
      </c>
      <c r="E20">
        <v>0.97741811425261305</v>
      </c>
      <c r="F20">
        <v>0.29302392630359297</v>
      </c>
      <c r="G20">
        <v>0.53081168394048162</v>
      </c>
      <c r="H20">
        <v>0.2445592126002063</v>
      </c>
      <c r="I20">
        <v>0.4864675581162059</v>
      </c>
      <c r="J20">
        <v>0.66347614909707819</v>
      </c>
      <c r="K20">
        <v>0.12296885608201469</v>
      </c>
      <c r="L20">
        <v>0.94246794143405999</v>
      </c>
    </row>
    <row r="21" spans="2:12" x14ac:dyDescent="0.35">
      <c r="B21">
        <v>0.11812560322926147</v>
      </c>
      <c r="C21">
        <v>0.31745019576308187</v>
      </c>
      <c r="D21">
        <v>0.79763765440584355</v>
      </c>
      <c r="E21">
        <v>0.57845263484922826</v>
      </c>
      <c r="F21">
        <v>0.30483346305720482</v>
      </c>
      <c r="G21">
        <v>0.23512606214278453</v>
      </c>
      <c r="H21">
        <v>0.19111383534523796</v>
      </c>
      <c r="I21">
        <v>0.87739970649448362</v>
      </c>
      <c r="J21">
        <v>0.19158672165262847</v>
      </c>
      <c r="K21">
        <v>0.63719687596599373</v>
      </c>
      <c r="L21">
        <v>0.26955108698067554</v>
      </c>
    </row>
    <row r="22" spans="2:12" x14ac:dyDescent="0.35">
      <c r="B22">
        <v>0.10463825324713116</v>
      </c>
      <c r="C22">
        <v>0.28349522865207188</v>
      </c>
      <c r="D22">
        <v>0.34201224415867248</v>
      </c>
      <c r="E22">
        <v>0.41977066918776174</v>
      </c>
      <c r="F22">
        <v>0.58665762504381624</v>
      </c>
      <c r="G22">
        <v>0.5081984048098992</v>
      </c>
      <c r="H22">
        <v>0.77759280791944474</v>
      </c>
      <c r="I22">
        <v>0.17668274184800714</v>
      </c>
      <c r="J22">
        <v>0.58292190175094993</v>
      </c>
      <c r="K22">
        <v>0.98312957701675896</v>
      </c>
      <c r="L22">
        <v>0.52685955029555054</v>
      </c>
    </row>
    <row r="23" spans="2:12" x14ac:dyDescent="0.35">
      <c r="B23">
        <v>0.16792149002653167</v>
      </c>
      <c r="C23">
        <v>0.97346245466569759</v>
      </c>
      <c r="D23">
        <v>0.38377025835159695</v>
      </c>
      <c r="E23">
        <v>0.84120983054861298</v>
      </c>
      <c r="F23">
        <v>0.81332045928684649</v>
      </c>
      <c r="G23">
        <v>0.75764759363614775</v>
      </c>
      <c r="H23">
        <v>0.64998837705208212</v>
      </c>
      <c r="I23">
        <v>0.45321167311916599</v>
      </c>
      <c r="J23">
        <v>0.11533256148631754</v>
      </c>
      <c r="K23">
        <v>0.9232760547447082</v>
      </c>
      <c r="L23">
        <v>0.15116885759041609</v>
      </c>
    </row>
    <row r="24" spans="2:12" x14ac:dyDescent="0.35">
      <c r="B24">
        <v>0.39424046090063303</v>
      </c>
      <c r="C24">
        <v>0.48716532545777125</v>
      </c>
      <c r="D24">
        <v>0.81016317473462374</v>
      </c>
      <c r="E24">
        <v>0.11856618095323468</v>
      </c>
      <c r="F24">
        <v>0.2286059275115977</v>
      </c>
      <c r="G24">
        <v>0.33541137206612548</v>
      </c>
      <c r="H24">
        <v>0.11912147864870426</v>
      </c>
      <c r="I24">
        <v>0.64326164692266652</v>
      </c>
      <c r="J24">
        <v>0.37506335613761665</v>
      </c>
      <c r="K24">
        <v>0.48462328377038832</v>
      </c>
      <c r="L24">
        <v>0.24723285425622299</v>
      </c>
    </row>
    <row r="25" spans="2:12" x14ac:dyDescent="0.35">
      <c r="B25">
        <v>0.65798718042896331</v>
      </c>
      <c r="C25">
        <v>0.78934946073843759</v>
      </c>
      <c r="D25">
        <v>2.5812204325559418E-2</v>
      </c>
      <c r="E25">
        <v>0.54458843947543978</v>
      </c>
      <c r="F25">
        <v>0.23020885301028471</v>
      </c>
      <c r="G25">
        <v>0.74716591054002479</v>
      </c>
      <c r="H25">
        <v>0.61609156647646868</v>
      </c>
      <c r="I25">
        <v>0.9260159429690229</v>
      </c>
      <c r="J25">
        <v>0.65552289066604297</v>
      </c>
      <c r="K25">
        <v>0.98302445783455517</v>
      </c>
      <c r="L25">
        <v>0.26327136159856912</v>
      </c>
    </row>
    <row r="26" spans="2:12" x14ac:dyDescent="0.35">
      <c r="B26">
        <v>0.11769615167325831</v>
      </c>
      <c r="C26">
        <v>0.41403856599851729</v>
      </c>
      <c r="D26">
        <v>4.5075751183712764E-2</v>
      </c>
      <c r="E26">
        <v>0.65634527502719808</v>
      </c>
      <c r="F26">
        <v>0.62533521183197616</v>
      </c>
      <c r="G26">
        <v>0.64989379929231683</v>
      </c>
      <c r="H26">
        <v>0.444641570127293</v>
      </c>
      <c r="I26">
        <v>0.2282323439454752</v>
      </c>
      <c r="J26">
        <v>0.71669505281039236</v>
      </c>
      <c r="K26">
        <v>0.15522912292631397</v>
      </c>
      <c r="L26">
        <v>9.9874934696030704E-2</v>
      </c>
    </row>
    <row r="27" spans="2:12" x14ac:dyDescent="0.35">
      <c r="B27">
        <v>0.97395422767105289</v>
      </c>
      <c r="C27">
        <v>0.95875381161776063</v>
      </c>
      <c r="D27">
        <v>2.5479740982121579E-2</v>
      </c>
      <c r="E27">
        <v>0.97818126365951974</v>
      </c>
      <c r="F27">
        <v>0.88595808194542713</v>
      </c>
      <c r="G27">
        <v>0.57604006989162593</v>
      </c>
      <c r="H27">
        <v>0.96277970231563081</v>
      </c>
      <c r="I27">
        <v>0.61122432095942347</v>
      </c>
      <c r="J27">
        <v>0.79306868367386196</v>
      </c>
      <c r="K27">
        <v>0.20619398170538616</v>
      </c>
      <c r="L27">
        <v>0.47616077503214704</v>
      </c>
    </row>
    <row r="28" spans="2:12" x14ac:dyDescent="0.35">
      <c r="B28">
        <v>0.44899921146565192</v>
      </c>
      <c r="C28">
        <v>0.72839428392706795</v>
      </c>
      <c r="D28">
        <v>0.94008665509483758</v>
      </c>
      <c r="E28">
        <v>0.49698612479199844</v>
      </c>
      <c r="F28">
        <v>0.29115594485027874</v>
      </c>
      <c r="G28">
        <v>0.63093081847520827</v>
      </c>
      <c r="H28">
        <v>0.70282865843882769</v>
      </c>
      <c r="I28">
        <v>0.10423714415007124</v>
      </c>
      <c r="J28">
        <v>0.13559458324811247</v>
      </c>
      <c r="K28">
        <v>6.6197398301147792E-2</v>
      </c>
      <c r="L28">
        <v>0.46883376429317092</v>
      </c>
    </row>
    <row r="29" spans="2:12" x14ac:dyDescent="0.35">
      <c r="B29">
        <v>0.41474540220203204</v>
      </c>
      <c r="C29">
        <v>0.94887674253673426</v>
      </c>
      <c r="D29">
        <v>0.82149338664161953</v>
      </c>
      <c r="E29">
        <v>0.78795800617402312</v>
      </c>
      <c r="F29">
        <v>0.89665020142223817</v>
      </c>
      <c r="G29">
        <v>0.15330544516030131</v>
      </c>
      <c r="H29">
        <v>0.38424151243646965</v>
      </c>
      <c r="I29">
        <v>0.31585302089698841</v>
      </c>
      <c r="J29">
        <v>0.2013980031920688</v>
      </c>
      <c r="K29">
        <v>0.6902443703845792</v>
      </c>
      <c r="L29">
        <v>0.82030376695815677</v>
      </c>
    </row>
    <row r="30" spans="2:12" x14ac:dyDescent="0.35">
      <c r="B30">
        <v>0.81864078083848091</v>
      </c>
      <c r="C30">
        <v>0.14493426862692504</v>
      </c>
      <c r="D30">
        <v>0.83438385253552272</v>
      </c>
      <c r="E30">
        <v>0.2600632724454045</v>
      </c>
      <c r="F30">
        <v>0.82075000141502918</v>
      </c>
      <c r="G30">
        <v>0.19549449302123667</v>
      </c>
      <c r="H30">
        <v>0.91255731955940045</v>
      </c>
      <c r="I30">
        <v>0.53574591287139206</v>
      </c>
      <c r="J30">
        <v>0.53917205089323395</v>
      </c>
      <c r="K30">
        <v>2.1184535258796933E-3</v>
      </c>
      <c r="L30">
        <v>0.42669801000734697</v>
      </c>
    </row>
    <row r="31" spans="2:12" x14ac:dyDescent="0.35">
      <c r="B31">
        <v>3.5688004437068765E-2</v>
      </c>
      <c r="C31">
        <v>0.70065426139558384</v>
      </c>
      <c r="D31">
        <v>0.45289861068130433</v>
      </c>
      <c r="E31">
        <v>0.61288634559285193</v>
      </c>
      <c r="F31">
        <v>0.43103487331268631</v>
      </c>
      <c r="G31">
        <v>2.7660596968231976E-2</v>
      </c>
      <c r="H31">
        <v>0.27548029465670376</v>
      </c>
      <c r="I31">
        <v>0.41978346711466841</v>
      </c>
      <c r="J31">
        <v>0.57558298675742026</v>
      </c>
      <c r="K31">
        <v>0.72312006011959296</v>
      </c>
      <c r="L31">
        <v>0.29038267183484234</v>
      </c>
    </row>
    <row r="32" spans="2:12" x14ac:dyDescent="0.35">
      <c r="B32">
        <v>0.22668896090175117</v>
      </c>
      <c r="C32">
        <v>0.42507955610994752</v>
      </c>
      <c r="D32">
        <v>0.49227853607103333</v>
      </c>
      <c r="E32">
        <v>0.79813409551599335</v>
      </c>
      <c r="F32">
        <v>0.68435804101294984</v>
      </c>
      <c r="G32">
        <v>0.91285021755508211</v>
      </c>
      <c r="H32">
        <v>0.78807772058876102</v>
      </c>
      <c r="I32">
        <v>0.52795423163844135</v>
      </c>
      <c r="J32">
        <v>0.95882029133410829</v>
      </c>
      <c r="K32">
        <v>0.388340991500294</v>
      </c>
      <c r="L32">
        <v>0.12897107136632879</v>
      </c>
    </row>
    <row r="33" spans="2:12" x14ac:dyDescent="0.35">
      <c r="B33">
        <v>0.22162747162256635</v>
      </c>
      <c r="C33">
        <v>0.92748527316503049</v>
      </c>
      <c r="D33">
        <v>0.66662326640641201</v>
      </c>
      <c r="E33">
        <v>0.5294954915364487</v>
      </c>
      <c r="F33">
        <v>0.43959456380579431</v>
      </c>
      <c r="G33">
        <v>0.11612297164160679</v>
      </c>
      <c r="H33">
        <v>0.82655907501267678</v>
      </c>
      <c r="I33">
        <v>0.42921044635343275</v>
      </c>
      <c r="J33">
        <v>0.86537582262586377</v>
      </c>
      <c r="K33">
        <v>0.26124552396175238</v>
      </c>
      <c r="L33">
        <v>0.46790629429692943</v>
      </c>
    </row>
    <row r="34" spans="2:12" x14ac:dyDescent="0.35">
      <c r="B34">
        <v>0.60058875385621902</v>
      </c>
      <c r="C34">
        <v>0.53692603818026774</v>
      </c>
      <c r="D34">
        <v>0.47701971858737791</v>
      </c>
      <c r="E34">
        <v>0.66869531553149164</v>
      </c>
      <c r="F34">
        <v>0.83975917402905276</v>
      </c>
      <c r="G34">
        <v>0.60546619054013828</v>
      </c>
      <c r="H34">
        <v>0.5722427986876536</v>
      </c>
      <c r="I34">
        <v>0.37402225057863137</v>
      </c>
      <c r="J34">
        <v>0.49053099069386863</v>
      </c>
      <c r="K34">
        <v>0.49134266564971751</v>
      </c>
      <c r="L34">
        <v>0.17649292159764651</v>
      </c>
    </row>
    <row r="35" spans="2:12" x14ac:dyDescent="0.35">
      <c r="B35">
        <v>6.1612262431849252E-2</v>
      </c>
      <c r="C35">
        <v>0.11982525129586363</v>
      </c>
      <c r="D35">
        <v>0.51514854591336556</v>
      </c>
      <c r="E35">
        <v>0.64232225763977846</v>
      </c>
      <c r="F35">
        <v>0.40721747023633637</v>
      </c>
      <c r="G35">
        <v>0.35503193902921026</v>
      </c>
      <c r="H35">
        <v>0.71887590445617688</v>
      </c>
      <c r="I35">
        <v>0.11009191792172546</v>
      </c>
      <c r="J35">
        <v>0.61946836017338169</v>
      </c>
      <c r="K35">
        <v>0.26539742945859812</v>
      </c>
      <c r="L35">
        <v>0.19818325849564633</v>
      </c>
    </row>
    <row r="36" spans="2:12" x14ac:dyDescent="0.35">
      <c r="B36">
        <v>2.9527942098369064E-2</v>
      </c>
      <c r="C36">
        <v>0.14761566837539453</v>
      </c>
      <c r="D36">
        <v>3.5003090697191208E-2</v>
      </c>
      <c r="E36">
        <v>0.31791505815125132</v>
      </c>
      <c r="F36">
        <v>0.58680757465371325</v>
      </c>
      <c r="G36">
        <v>0.63801889175825455</v>
      </c>
      <c r="H36">
        <v>0.72259800299664723</v>
      </c>
      <c r="I36">
        <v>0.35610776919896903</v>
      </c>
      <c r="J36">
        <v>0.90189077089246206</v>
      </c>
      <c r="K36">
        <v>0.45452792395461095</v>
      </c>
      <c r="L36">
        <v>0.53909844875986324</v>
      </c>
    </row>
    <row r="37" spans="2:12" x14ac:dyDescent="0.35">
      <c r="B37">
        <v>0.92288486155926097</v>
      </c>
      <c r="C37">
        <v>0.2567158889953477</v>
      </c>
      <c r="D37">
        <v>0.5934795354957888</v>
      </c>
      <c r="E37">
        <v>0.73375433977220217</v>
      </c>
      <c r="F37">
        <v>0.85456014208573028</v>
      </c>
      <c r="G37">
        <v>6.3628035183389664E-2</v>
      </c>
      <c r="H37">
        <v>0.68584685151491309</v>
      </c>
      <c r="I37">
        <v>0.29380844413733698</v>
      </c>
      <c r="J37">
        <v>4.2940809666666691E-2</v>
      </c>
      <c r="K37">
        <v>0.31234139658061078</v>
      </c>
      <c r="L37">
        <v>0.79824422466017697</v>
      </c>
    </row>
    <row r="38" spans="2:12" x14ac:dyDescent="0.35">
      <c r="B38">
        <v>0.14402418354725199</v>
      </c>
      <c r="C38">
        <v>0.39909912589521568</v>
      </c>
      <c r="D38">
        <v>7.7581904597497031E-2</v>
      </c>
      <c r="E38">
        <v>0.64540604818712344</v>
      </c>
      <c r="F38">
        <v>0.16085369992449072</v>
      </c>
      <c r="G38">
        <v>0.69699643220318297</v>
      </c>
      <c r="H38">
        <v>0.50293838477773067</v>
      </c>
      <c r="I38">
        <v>0.6905093263049602</v>
      </c>
      <c r="J38">
        <v>0.12330222871179874</v>
      </c>
      <c r="K38">
        <v>0.32088328983193315</v>
      </c>
      <c r="L38">
        <v>0.3281212729158598</v>
      </c>
    </row>
    <row r="39" spans="2:12" x14ac:dyDescent="0.35">
      <c r="B39">
        <v>0.65920814568597941</v>
      </c>
      <c r="C39">
        <v>0.11662652013769426</v>
      </c>
      <c r="D39">
        <v>0.28151288627623672</v>
      </c>
      <c r="E39">
        <v>0.98273515564374792</v>
      </c>
      <c r="F39">
        <v>0.22996034096752649</v>
      </c>
      <c r="G39">
        <v>0.54896251134604479</v>
      </c>
      <c r="H39">
        <v>0.34595678317265988</v>
      </c>
      <c r="I39">
        <v>2.0847324653215482E-2</v>
      </c>
      <c r="J39">
        <v>0.17065740967112664</v>
      </c>
      <c r="K39">
        <v>0.60724892990856205</v>
      </c>
      <c r="L39">
        <v>0.6295121677952813</v>
      </c>
    </row>
    <row r="40" spans="2:12" x14ac:dyDescent="0.35">
      <c r="B40">
        <v>1.6601417488321002E-2</v>
      </c>
      <c r="C40">
        <v>0.96617205645404491</v>
      </c>
      <c r="D40">
        <v>0.22910639594422055</v>
      </c>
      <c r="E40">
        <v>0.85690953184907392</v>
      </c>
      <c r="F40">
        <v>0.74874143869985721</v>
      </c>
      <c r="G40">
        <v>9.8279804173370122E-2</v>
      </c>
      <c r="H40">
        <v>0.35851383809105164</v>
      </c>
      <c r="I40">
        <v>0.96856622932727909</v>
      </c>
      <c r="J40">
        <v>0.6723969024658395</v>
      </c>
      <c r="K40">
        <v>0.4210897277789758</v>
      </c>
      <c r="L40">
        <v>4.9119001457102462E-2</v>
      </c>
    </row>
    <row r="41" spans="2:12" x14ac:dyDescent="0.35">
      <c r="B41">
        <v>0.71231492803620688</v>
      </c>
      <c r="C41">
        <v>0.31793283901034697</v>
      </c>
      <c r="D41">
        <v>0.78283808408008682</v>
      </c>
      <c r="E41">
        <v>0.11610296618599869</v>
      </c>
      <c r="F41">
        <v>0.81110698226035693</v>
      </c>
      <c r="G41">
        <v>0.87857950842454757</v>
      </c>
      <c r="H41">
        <v>0.85532114313659136</v>
      </c>
      <c r="I41">
        <v>0.79475358276418573</v>
      </c>
      <c r="J41">
        <v>0.17384372157142125</v>
      </c>
      <c r="K41">
        <v>0.53290602068632698</v>
      </c>
      <c r="L41">
        <v>0.36465461771364482</v>
      </c>
    </row>
    <row r="42" spans="2:12" x14ac:dyDescent="0.35">
      <c r="B42">
        <v>0.35649682043093955</v>
      </c>
      <c r="C42">
        <v>0.82459396280296005</v>
      </c>
      <c r="D42">
        <v>0.90632774590013621</v>
      </c>
      <c r="E42">
        <v>0.62876947666109895</v>
      </c>
      <c r="F42">
        <v>0.89186166313844628</v>
      </c>
      <c r="G42">
        <v>0.10017862606010786</v>
      </c>
      <c r="H42">
        <v>0.47969771828818919</v>
      </c>
      <c r="I42">
        <v>6.6980713195023078E-2</v>
      </c>
      <c r="J42">
        <v>0.10145409854979737</v>
      </c>
      <c r="K42">
        <v>0.4758864520084275</v>
      </c>
      <c r="L42">
        <v>0.34247287743507149</v>
      </c>
    </row>
    <row r="43" spans="2:12" x14ac:dyDescent="0.35">
      <c r="B43">
        <v>0.58098170570177998</v>
      </c>
      <c r="C43">
        <v>0.47772926553475259</v>
      </c>
      <c r="D43">
        <v>0.53442059172068124</v>
      </c>
      <c r="E43">
        <v>0.16014535738489077</v>
      </c>
      <c r="F43">
        <v>0.69125191862955415</v>
      </c>
      <c r="G43">
        <v>0.41823058462689078</v>
      </c>
      <c r="H43">
        <v>0.45951735030925778</v>
      </c>
      <c r="I43">
        <v>0.40841229780902522</v>
      </c>
      <c r="J43">
        <v>0.38064909513727896</v>
      </c>
      <c r="K43">
        <v>4.4642039302967063E-2</v>
      </c>
      <c r="L43">
        <v>0.98996293274324632</v>
      </c>
    </row>
    <row r="44" spans="2:12" x14ac:dyDescent="0.35">
      <c r="B44">
        <v>4.9376073788944153E-2</v>
      </c>
      <c r="C44">
        <v>0.57867610092543986</v>
      </c>
      <c r="D44">
        <v>0.35147835923011883</v>
      </c>
      <c r="E44">
        <v>0.33543989331783841</v>
      </c>
      <c r="F44">
        <v>9.0903205766530992E-2</v>
      </c>
      <c r="G44">
        <v>0.11022462997662708</v>
      </c>
      <c r="H44">
        <v>0.75898705089608542</v>
      </c>
      <c r="I44">
        <v>0.92636163062132426</v>
      </c>
      <c r="J44">
        <v>0.40384206790218657</v>
      </c>
      <c r="K44">
        <v>0.4244422955501882</v>
      </c>
      <c r="L44">
        <v>0.20182937135908952</v>
      </c>
    </row>
    <row r="45" spans="2:12" x14ac:dyDescent="0.35">
      <c r="B45">
        <v>0.61569574029542307</v>
      </c>
      <c r="C45">
        <v>0.49887950317913121</v>
      </c>
      <c r="D45">
        <v>0.70126914941368113</v>
      </c>
      <c r="E45">
        <v>0.59439362935031237</v>
      </c>
      <c r="F45">
        <v>0.16957797885758397</v>
      </c>
      <c r="G45">
        <v>0.15843915806420428</v>
      </c>
      <c r="H45">
        <v>0.70841586671616985</v>
      </c>
      <c r="I45">
        <v>0.37256302544199082</v>
      </c>
      <c r="J45">
        <v>2.746960727429304E-2</v>
      </c>
      <c r="K45">
        <v>0.32784023459388967</v>
      </c>
      <c r="L45">
        <v>0.61997482921104174</v>
      </c>
    </row>
    <row r="46" spans="2:12" x14ac:dyDescent="0.35">
      <c r="B46">
        <v>0.94615849305101296</v>
      </c>
      <c r="C46">
        <v>2.1498364190967845E-2</v>
      </c>
      <c r="D46">
        <v>0.67079015769587524</v>
      </c>
      <c r="E46">
        <v>0.41941745111342887</v>
      </c>
      <c r="F46">
        <v>0.17293703934376703</v>
      </c>
      <c r="G46">
        <v>4.5846740017840171E-2</v>
      </c>
      <c r="H46">
        <v>0.60414495503680854</v>
      </c>
      <c r="I46">
        <v>0.31709106669337184</v>
      </c>
      <c r="J46">
        <v>0.90433530691856834</v>
      </c>
      <c r="K46">
        <v>6.3069155196312732E-2</v>
      </c>
      <c r="L46">
        <v>0.70017844335299151</v>
      </c>
    </row>
    <row r="47" spans="2:12" x14ac:dyDescent="0.35">
      <c r="B47">
        <v>0.38766770644046589</v>
      </c>
      <c r="C47">
        <v>0.33433531435870989</v>
      </c>
      <c r="D47">
        <v>0.26286664582573793</v>
      </c>
      <c r="E47">
        <v>0.83357317741052206</v>
      </c>
      <c r="F47">
        <v>0.17094332641223631</v>
      </c>
      <c r="G47">
        <v>0.1408486107292255</v>
      </c>
      <c r="H47">
        <v>6.793347132206129E-2</v>
      </c>
      <c r="I47">
        <v>0.30648511681126211</v>
      </c>
      <c r="J47">
        <v>0.1170639835156686</v>
      </c>
      <c r="K47">
        <v>0.72059417856660779</v>
      </c>
      <c r="L47">
        <v>7.4842578823857586E-2</v>
      </c>
    </row>
    <row r="48" spans="2:12" x14ac:dyDescent="0.35">
      <c r="B48">
        <v>0.50891679334686568</v>
      </c>
      <c r="C48">
        <v>0.89774070202347678</v>
      </c>
      <c r="D48">
        <v>0.53134399210215799</v>
      </c>
      <c r="E48">
        <v>0.97487786654903386</v>
      </c>
      <c r="F48">
        <v>0.96193554119278424</v>
      </c>
      <c r="G48">
        <v>0.76493374531244696</v>
      </c>
      <c r="H48">
        <v>7.1215441752111142E-2</v>
      </c>
      <c r="I48">
        <v>0.57224742552420027</v>
      </c>
      <c r="J48">
        <v>0.67463404100807467</v>
      </c>
      <c r="K48">
        <v>0.24002893997059382</v>
      </c>
      <c r="L48">
        <v>0.24500722631690508</v>
      </c>
    </row>
    <row r="49" spans="2:12" x14ac:dyDescent="0.35">
      <c r="B49">
        <v>0.3806891029132935</v>
      </c>
      <c r="C49">
        <v>0.3612551333851648</v>
      </c>
      <c r="D49">
        <v>0.85074661609531155</v>
      </c>
      <c r="E49">
        <v>7.4077895065959631E-2</v>
      </c>
      <c r="F49">
        <v>0.27458706719760195</v>
      </c>
      <c r="G49">
        <v>0.96428325463685061</v>
      </c>
      <c r="H49">
        <v>0.9425620495045095</v>
      </c>
      <c r="I49">
        <v>0.8093277744688504</v>
      </c>
      <c r="J49">
        <v>0.52652050127042316</v>
      </c>
      <c r="K49">
        <v>0.80933329307742163</v>
      </c>
      <c r="L49">
        <v>0.20077824286440005</v>
      </c>
    </row>
    <row r="50" spans="2:12" x14ac:dyDescent="0.35">
      <c r="B50">
        <v>0.18269955985159603</v>
      </c>
      <c r="C50">
        <v>0.87489975369248396</v>
      </c>
      <c r="D50">
        <v>0.60185569627470659</v>
      </c>
      <c r="E50">
        <v>0.80779681544083248</v>
      </c>
      <c r="F50">
        <v>3.3909231309766641E-3</v>
      </c>
      <c r="G50">
        <v>0.17931638284494489</v>
      </c>
      <c r="H50">
        <v>0.64177122185587621</v>
      </c>
      <c r="I50">
        <v>0.51472380094952619</v>
      </c>
      <c r="J50">
        <v>0.9195750354106581</v>
      </c>
      <c r="K50">
        <v>0.59753855933257549</v>
      </c>
      <c r="L50">
        <v>0.2052802158162027</v>
      </c>
    </row>
    <row r="51" spans="2:12" x14ac:dyDescent="0.35">
      <c r="B51">
        <v>0.79811430494200331</v>
      </c>
      <c r="C51">
        <v>0.43910276580909047</v>
      </c>
      <c r="D51">
        <v>0.48626263545303439</v>
      </c>
      <c r="E51">
        <v>4.0505420002469261E-2</v>
      </c>
      <c r="F51">
        <v>0.69913231438638823</v>
      </c>
      <c r="G51">
        <v>0.74416104877027311</v>
      </c>
      <c r="H51">
        <v>8.7333424122149617E-2</v>
      </c>
      <c r="I51">
        <v>0.3230735462996176</v>
      </c>
      <c r="J51">
        <v>0.63372383314611358</v>
      </c>
      <c r="K51">
        <v>0.29266154378884779</v>
      </c>
      <c r="L51">
        <v>0.30596081732141234</v>
      </c>
    </row>
    <row r="52" spans="2:12" x14ac:dyDescent="0.35">
      <c r="B52">
        <v>0.63335687441915911</v>
      </c>
      <c r="C52">
        <v>0.59112536679953898</v>
      </c>
      <c r="D52">
        <v>0.5561052209700279</v>
      </c>
      <c r="E52">
        <v>0.15929489267520958</v>
      </c>
      <c r="F52">
        <v>0.59813673282566404</v>
      </c>
      <c r="G52">
        <v>0.51268860441622977</v>
      </c>
      <c r="H52">
        <v>0.85782415156240177</v>
      </c>
      <c r="I52">
        <v>0.96112162155170855</v>
      </c>
      <c r="J52">
        <v>0.70949935756645011</v>
      </c>
      <c r="K52">
        <v>0.54310874588566449</v>
      </c>
      <c r="L52">
        <v>0.26447744549793017</v>
      </c>
    </row>
    <row r="53" spans="2:12" x14ac:dyDescent="0.35">
      <c r="B53">
        <v>0.95406186854498265</v>
      </c>
      <c r="C53">
        <v>0.79653250004526199</v>
      </c>
      <c r="D53">
        <v>0.91888114474988247</v>
      </c>
      <c r="E53">
        <v>0.35423244506701856</v>
      </c>
      <c r="F53">
        <v>0.76582964216567229</v>
      </c>
      <c r="G53">
        <v>0.44631369870105997</v>
      </c>
      <c r="H53">
        <v>0.92431551330766937</v>
      </c>
      <c r="I53">
        <v>0.64168965369056064</v>
      </c>
      <c r="J53">
        <v>0.40180721295320687</v>
      </c>
      <c r="K53">
        <v>0.58069626402466612</v>
      </c>
      <c r="L53">
        <v>0.77151319284039355</v>
      </c>
    </row>
    <row r="54" spans="2:12" x14ac:dyDescent="0.35">
      <c r="B54">
        <v>0.2254355524597359</v>
      </c>
      <c r="C54">
        <v>0.76806289027431207</v>
      </c>
      <c r="D54">
        <v>0.44541955887653506</v>
      </c>
      <c r="E54">
        <v>0.5383620437408716</v>
      </c>
      <c r="F54">
        <v>0.55966607248146449</v>
      </c>
      <c r="G54">
        <v>0.33094392753489743</v>
      </c>
      <c r="H54">
        <v>0.12981851134024802</v>
      </c>
      <c r="I54">
        <v>0.67412509657510333</v>
      </c>
      <c r="J54">
        <v>0.91878350868186243</v>
      </c>
      <c r="K54">
        <v>0.58487891071575848</v>
      </c>
      <c r="L54">
        <v>0.20316551534527738</v>
      </c>
    </row>
    <row r="55" spans="2:12" x14ac:dyDescent="0.35">
      <c r="B55">
        <v>0.19083211781341303</v>
      </c>
      <c r="C55">
        <v>0.97279074583076242</v>
      </c>
      <c r="D55">
        <v>0.79754377376728125</v>
      </c>
      <c r="E55">
        <v>0.1183255843147385</v>
      </c>
      <c r="F55">
        <v>0.32198489102006889</v>
      </c>
      <c r="G55">
        <v>0.50264680308150167</v>
      </c>
      <c r="H55">
        <v>0.90034347891717093</v>
      </c>
      <c r="I55">
        <v>0.50259726909056524</v>
      </c>
      <c r="J55">
        <v>0.69966481948471404</v>
      </c>
      <c r="K55">
        <v>0.72891791658448168</v>
      </c>
      <c r="L55">
        <v>0.74791294025970489</v>
      </c>
    </row>
    <row r="56" spans="2:12" x14ac:dyDescent="0.35">
      <c r="B56">
        <v>0.42653326013030379</v>
      </c>
      <c r="C56">
        <v>0.50329814001988071</v>
      </c>
      <c r="D56">
        <v>0.4120828545759222</v>
      </c>
      <c r="E56">
        <v>0.26070627183958306</v>
      </c>
      <c r="F56">
        <v>0.37051232352799945</v>
      </c>
      <c r="G56">
        <v>0.36125847525601229</v>
      </c>
      <c r="H56">
        <v>0.89013512297488695</v>
      </c>
      <c r="I56">
        <v>0.23954885803799997</v>
      </c>
      <c r="J56">
        <v>0.7704164972334705</v>
      </c>
      <c r="K56">
        <v>0.77345550151401521</v>
      </c>
      <c r="L56">
        <v>0.1697063240735659</v>
      </c>
    </row>
    <row r="57" spans="2:12" x14ac:dyDescent="0.35">
      <c r="B57">
        <v>0.24470977835614605</v>
      </c>
      <c r="C57">
        <v>0.79225404866236748</v>
      </c>
      <c r="D57">
        <v>0.78953737905621568</v>
      </c>
      <c r="E57">
        <v>0.57487695990029575</v>
      </c>
      <c r="F57">
        <v>0.98060096541370312</v>
      </c>
      <c r="G57">
        <v>0.55978950193069166</v>
      </c>
      <c r="H57">
        <v>0.83506846023910497</v>
      </c>
      <c r="I57">
        <v>0.84124336002316025</v>
      </c>
      <c r="J57">
        <v>6.3955305041097366E-2</v>
      </c>
      <c r="K57">
        <v>0.30477561064501246</v>
      </c>
      <c r="L57">
        <v>5.8729948523428277E-2</v>
      </c>
    </row>
    <row r="58" spans="2:12" x14ac:dyDescent="0.35">
      <c r="B58">
        <v>0.71668772537419079</v>
      </c>
      <c r="C58">
        <v>0.33249052165684234</v>
      </c>
      <c r="D58">
        <v>0.71853031605897655</v>
      </c>
      <c r="E58">
        <v>0.6830415737038974</v>
      </c>
      <c r="F58">
        <v>0.17134209880274076</v>
      </c>
      <c r="G58">
        <v>0.6466690842324827</v>
      </c>
      <c r="H58">
        <v>0.78198720425116985</v>
      </c>
      <c r="I58">
        <v>0.95575938679695294</v>
      </c>
      <c r="J58">
        <v>0.95563233725554553</v>
      </c>
      <c r="K58">
        <v>0.95955650886509614</v>
      </c>
      <c r="L58">
        <v>0.43511075460022886</v>
      </c>
    </row>
    <row r="59" spans="2:12" x14ac:dyDescent="0.35">
      <c r="B59">
        <v>0.62084852470539265</v>
      </c>
      <c r="C59">
        <v>0.82059689076070241</v>
      </c>
      <c r="D59">
        <v>0.4760210705466944</v>
      </c>
      <c r="E59">
        <v>0.61485774616878319</v>
      </c>
      <c r="F59">
        <v>0.38236812100234885</v>
      </c>
      <c r="G59">
        <v>7.1709938078255986E-2</v>
      </c>
      <c r="H59">
        <v>0.68201767194819285</v>
      </c>
      <c r="I59">
        <v>0.80649554618136587</v>
      </c>
      <c r="J59">
        <v>0.61323564898801286</v>
      </c>
      <c r="K59">
        <v>0.60546465080927458</v>
      </c>
      <c r="L59">
        <v>0.18751286570903636</v>
      </c>
    </row>
    <row r="60" spans="2:12" x14ac:dyDescent="0.35">
      <c r="B60">
        <v>0.19560644288426632</v>
      </c>
      <c r="C60">
        <v>0.53040401942254345</v>
      </c>
      <c r="D60">
        <v>0.50391995716113802</v>
      </c>
      <c r="E60">
        <v>0.28138324169497386</v>
      </c>
      <c r="F60">
        <v>6.396736901126765E-2</v>
      </c>
      <c r="G60">
        <v>0.28818717307476938</v>
      </c>
      <c r="H60">
        <v>0.76921413743471823</v>
      </c>
      <c r="I60">
        <v>0.65980625924341862</v>
      </c>
      <c r="J60">
        <v>3.9290077394573908E-2</v>
      </c>
      <c r="K60">
        <v>0.40958924295457555</v>
      </c>
      <c r="L60">
        <v>0.96151394225320641</v>
      </c>
    </row>
    <row r="61" spans="2:12" x14ac:dyDescent="0.35">
      <c r="B61">
        <v>0.12998313789779359</v>
      </c>
      <c r="C61">
        <v>0.6674900486258093</v>
      </c>
      <c r="D61">
        <v>0.86777939439158647</v>
      </c>
      <c r="E61">
        <v>0.77168209681561606</v>
      </c>
      <c r="F61">
        <v>0.20707738576835633</v>
      </c>
      <c r="G61">
        <v>0.43844565919666345</v>
      </c>
      <c r="H61">
        <v>0.63493330054972585</v>
      </c>
      <c r="I61">
        <v>0.65867889916584066</v>
      </c>
      <c r="J61">
        <v>0.62111117823557116</v>
      </c>
      <c r="K61">
        <v>0.48133299418915998</v>
      </c>
      <c r="L61">
        <v>0.34586640961413673</v>
      </c>
    </row>
    <row r="62" spans="2:12" x14ac:dyDescent="0.35">
      <c r="B62">
        <v>0.90431548889078162</v>
      </c>
      <c r="C62">
        <v>1.3694974047744446E-2</v>
      </c>
      <c r="D62">
        <v>0.52730913701276172</v>
      </c>
      <c r="E62">
        <v>0.6893485978551922</v>
      </c>
      <c r="F62">
        <v>0.81931307588749236</v>
      </c>
      <c r="G62">
        <v>0.89367269554309303</v>
      </c>
      <c r="H62">
        <v>0.80365030830341888</v>
      </c>
      <c r="I62">
        <v>0.70438827138159543</v>
      </c>
      <c r="J62">
        <v>0.39108280085345981</v>
      </c>
      <c r="K62">
        <v>0.23793471919392717</v>
      </c>
      <c r="L62">
        <v>9.4953205029979948E-2</v>
      </c>
    </row>
    <row r="63" spans="2:12" x14ac:dyDescent="0.35">
      <c r="B63">
        <v>0.20988704127810476</v>
      </c>
      <c r="C63">
        <v>0.81710601809718153</v>
      </c>
      <c r="D63">
        <v>3.8222790190497458E-2</v>
      </c>
      <c r="E63">
        <v>0.4110642723050516</v>
      </c>
      <c r="F63">
        <v>0.51818079643386894</v>
      </c>
      <c r="G63">
        <v>0.26360441935706813</v>
      </c>
      <c r="H63">
        <v>8.745343280755058E-2</v>
      </c>
      <c r="I63">
        <v>0.18024956624273858</v>
      </c>
      <c r="J63">
        <v>0.4563136547260106</v>
      </c>
      <c r="K63">
        <v>0.77357839226261438</v>
      </c>
      <c r="L63">
        <v>5.4868837127023284E-2</v>
      </c>
    </row>
    <row r="64" spans="2:12" x14ac:dyDescent="0.35">
      <c r="B64">
        <v>0.77310961684559321</v>
      </c>
      <c r="C64">
        <v>0.3463210708024721</v>
      </c>
      <c r="D64">
        <v>0.63046500720990817</v>
      </c>
      <c r="E64">
        <v>6.4237024736950699E-2</v>
      </c>
      <c r="F64">
        <v>0.8375089694286304</v>
      </c>
      <c r="G64">
        <v>8.1684290823824224E-2</v>
      </c>
      <c r="H64">
        <v>0.41161784069903229</v>
      </c>
      <c r="I64">
        <v>0.46984365377966109</v>
      </c>
      <c r="J64">
        <v>6.7808519765601982E-2</v>
      </c>
      <c r="K64">
        <v>0.50852534207400002</v>
      </c>
      <c r="L64">
        <v>0.41934282952228663</v>
      </c>
    </row>
    <row r="65" spans="2:12" x14ac:dyDescent="0.35">
      <c r="B65">
        <v>0.19950536011527997</v>
      </c>
      <c r="C65">
        <v>0.42404124457209103</v>
      </c>
      <c r="D65">
        <v>0.89026334071808289</v>
      </c>
      <c r="E65">
        <v>0.31444218468320018</v>
      </c>
      <c r="F65">
        <v>0.99180949017580566</v>
      </c>
      <c r="G65">
        <v>0.24519281734570142</v>
      </c>
      <c r="H65">
        <v>8.4884365852309407E-2</v>
      </c>
      <c r="I65">
        <v>0.7964993042498274</v>
      </c>
      <c r="J65">
        <v>9.2445689478565241E-2</v>
      </c>
      <c r="K65">
        <v>0.24607873717711637</v>
      </c>
      <c r="L65">
        <v>0.92086613568057418</v>
      </c>
    </row>
    <row r="66" spans="2:12" x14ac:dyDescent="0.35">
      <c r="B66">
        <v>0.15111801524120438</v>
      </c>
      <c r="C66">
        <v>0.12968207686586475</v>
      </c>
      <c r="D66">
        <v>0.80551713603401609</v>
      </c>
      <c r="E66">
        <v>0.76737651502395077</v>
      </c>
      <c r="F66">
        <v>7.4980087407738538E-2</v>
      </c>
      <c r="G66">
        <v>7.2079597822228614E-2</v>
      </c>
      <c r="H66">
        <v>0.81321234686900534</v>
      </c>
      <c r="I66">
        <v>0.57433450989250678</v>
      </c>
      <c r="J66">
        <v>0.70146637713240079</v>
      </c>
      <c r="K66">
        <v>0.33960218145873933</v>
      </c>
      <c r="L66">
        <v>0.86647654866706403</v>
      </c>
    </row>
    <row r="67" spans="2:12" x14ac:dyDescent="0.35">
      <c r="B67">
        <v>0.6431469232901017</v>
      </c>
      <c r="C67">
        <v>0.74359148689321386</v>
      </c>
      <c r="D67">
        <v>0.46114165279996455</v>
      </c>
      <c r="E67">
        <v>0.62267438615853388</v>
      </c>
      <c r="F67">
        <v>0.23848495789970303</v>
      </c>
      <c r="G67">
        <v>0.74319204414598017</v>
      </c>
      <c r="H67">
        <v>0.26642626859749308</v>
      </c>
      <c r="I67">
        <v>0.46648203013119183</v>
      </c>
      <c r="J67">
        <v>0.55586932983985582</v>
      </c>
      <c r="K67">
        <v>0.68087715104936242</v>
      </c>
      <c r="L67">
        <v>0.36976654486665184</v>
      </c>
    </row>
    <row r="68" spans="2:12" x14ac:dyDescent="0.35">
      <c r="B68">
        <v>0.86217345900402553</v>
      </c>
      <c r="C68">
        <v>0.65718327422544642</v>
      </c>
      <c r="D68">
        <v>0.91056459380503085</v>
      </c>
      <c r="E68">
        <v>0.14523607307343067</v>
      </c>
      <c r="F68">
        <v>0.42433131370316668</v>
      </c>
      <c r="G68">
        <v>0.32102440336692295</v>
      </c>
      <c r="H68">
        <v>5.553250523964115E-2</v>
      </c>
      <c r="I68">
        <v>0.77058241696144081</v>
      </c>
      <c r="J68">
        <v>0.22676964739399874</v>
      </c>
      <c r="K68">
        <v>0.58981726926312317</v>
      </c>
      <c r="L68">
        <v>0.11955246482453363</v>
      </c>
    </row>
    <row r="69" spans="2:12" x14ac:dyDescent="0.35">
      <c r="B69">
        <v>0.20990719282913639</v>
      </c>
      <c r="C69">
        <v>0.77886865558436513</v>
      </c>
      <c r="D69">
        <v>7.8457748470862954E-2</v>
      </c>
      <c r="E69">
        <v>0.30346718900469738</v>
      </c>
      <c r="F69">
        <v>0.19020170275925286</v>
      </c>
      <c r="G69">
        <v>0.72227522208599304</v>
      </c>
      <c r="H69">
        <v>6.1932942512438194E-3</v>
      </c>
      <c r="I69">
        <v>0.89984219104274332</v>
      </c>
      <c r="J69">
        <v>0.73643105851944157</v>
      </c>
      <c r="K69">
        <v>0.90324237450028155</v>
      </c>
      <c r="L69">
        <v>0.5882251063023376</v>
      </c>
    </row>
    <row r="70" spans="2:12" x14ac:dyDescent="0.35">
      <c r="B70">
        <v>5.5592775679459416E-2</v>
      </c>
      <c r="C70">
        <v>0.25923213483958862</v>
      </c>
      <c r="D70">
        <v>0.62089354185814072</v>
      </c>
      <c r="E70">
        <v>0.64028676588463285</v>
      </c>
      <c r="F70">
        <v>0.7789310394720016</v>
      </c>
      <c r="G70">
        <v>8.9797779423368862E-2</v>
      </c>
      <c r="H70">
        <v>0.15133322172720876</v>
      </c>
      <c r="I70">
        <v>0.9341944303688684</v>
      </c>
      <c r="J70">
        <v>0.86470779661066155</v>
      </c>
      <c r="K70">
        <v>0.53071634274884139</v>
      </c>
      <c r="L70">
        <v>0.70540673553973787</v>
      </c>
    </row>
    <row r="71" spans="2:12" x14ac:dyDescent="0.35">
      <c r="B71">
        <v>0.11288548185749603</v>
      </c>
      <c r="C71">
        <v>0.34599927567560029</v>
      </c>
      <c r="D71">
        <v>0.99520872645178771</v>
      </c>
      <c r="E71">
        <v>0.98150942307824462</v>
      </c>
      <c r="F71">
        <v>0.1768099885310056</v>
      </c>
      <c r="G71">
        <v>0.88585659443378806</v>
      </c>
      <c r="H71">
        <v>0.55394635926161018</v>
      </c>
      <c r="I71">
        <v>0.14506338576862399</v>
      </c>
      <c r="J71">
        <v>0.75512466627588182</v>
      </c>
      <c r="K71">
        <v>0.65131983663533</v>
      </c>
      <c r="L71">
        <v>0.84723778296740115</v>
      </c>
    </row>
    <row r="72" spans="2:12" x14ac:dyDescent="0.35">
      <c r="B72">
        <v>0.65576953756366307</v>
      </c>
      <c r="C72">
        <v>0.86932647579346589</v>
      </c>
      <c r="D72">
        <v>0.87605603387179454</v>
      </c>
      <c r="E72">
        <v>0.88479955809914856</v>
      </c>
      <c r="F72">
        <v>0.58941915730472416</v>
      </c>
      <c r="G72">
        <v>0.77664693968283216</v>
      </c>
      <c r="H72">
        <v>0.85951646787160174</v>
      </c>
      <c r="I72">
        <v>0.86539647243219164</v>
      </c>
      <c r="J72">
        <v>0.98377348224953365</v>
      </c>
      <c r="K72">
        <v>0.85674455785598069</v>
      </c>
      <c r="L72">
        <v>0.20664688353016425</v>
      </c>
    </row>
    <row r="73" spans="2:12" x14ac:dyDescent="0.35">
      <c r="B73">
        <v>6.4152620227171497E-2</v>
      </c>
      <c r="C73">
        <v>0.64897328131711296</v>
      </c>
      <c r="D73">
        <v>2.5010782989493552E-2</v>
      </c>
      <c r="E73">
        <v>0.60732721235773046</v>
      </c>
      <c r="F73">
        <v>0.70027876311634329</v>
      </c>
      <c r="G73">
        <v>5.5109397777964086E-2</v>
      </c>
      <c r="H73">
        <v>0.30871902472593971</v>
      </c>
      <c r="I73">
        <v>0.30268180541882084</v>
      </c>
      <c r="J73">
        <v>4.518102259090806E-2</v>
      </c>
      <c r="K73">
        <v>0.27466533243491609</v>
      </c>
      <c r="L73">
        <v>0.70836431899417007</v>
      </c>
    </row>
    <row r="74" spans="2:12" x14ac:dyDescent="0.35">
      <c r="B74">
        <v>0.6006993802494508</v>
      </c>
      <c r="C74">
        <v>0.88519048058438687</v>
      </c>
      <c r="D74">
        <v>0.42431159159944765</v>
      </c>
      <c r="E74">
        <v>0.83510738867418832</v>
      </c>
      <c r="F74">
        <v>0.87603158529775615</v>
      </c>
      <c r="G74">
        <v>6.3309303149882146E-2</v>
      </c>
      <c r="H74">
        <v>3.0908886154740745E-2</v>
      </c>
      <c r="I74">
        <v>0.67929902474901316</v>
      </c>
      <c r="J74">
        <v>0.42811101841573151</v>
      </c>
      <c r="K74">
        <v>0.60574822964947284</v>
      </c>
      <c r="L74">
        <v>0.62823537956034203</v>
      </c>
    </row>
    <row r="75" spans="2:12" x14ac:dyDescent="0.35">
      <c r="B75">
        <v>5.9008755766066678E-2</v>
      </c>
      <c r="C75">
        <v>0.3926842825899256</v>
      </c>
      <c r="D75">
        <v>0.93319426025371532</v>
      </c>
      <c r="E75">
        <v>0.63265067075003678</v>
      </c>
      <c r="F75">
        <v>0.15730078425909411</v>
      </c>
      <c r="G75">
        <v>0.95171236527115988</v>
      </c>
      <c r="H75">
        <v>0.73457296092972257</v>
      </c>
      <c r="I75">
        <v>8.5346274700206948E-2</v>
      </c>
      <c r="J75">
        <v>0.204847666582051</v>
      </c>
      <c r="K75">
        <v>0.33315387105452443</v>
      </c>
      <c r="L75">
        <v>0.46143577981543038</v>
      </c>
    </row>
    <row r="76" spans="2:12" x14ac:dyDescent="0.35">
      <c r="B76">
        <v>0.26478583289865765</v>
      </c>
      <c r="C76">
        <v>0.69903693223990804</v>
      </c>
      <c r="D76">
        <v>0.62294748160125835</v>
      </c>
      <c r="E76">
        <v>5.2834677270933494E-2</v>
      </c>
      <c r="F76">
        <v>0.80964435224714915</v>
      </c>
      <c r="G76">
        <v>0.35407489582774587</v>
      </c>
      <c r="H76">
        <v>0.56461425923743946</v>
      </c>
      <c r="I76">
        <v>0.61750667700107564</v>
      </c>
      <c r="J76">
        <v>0.87642851620170292</v>
      </c>
      <c r="K76">
        <v>0.48433646166595334</v>
      </c>
      <c r="L76">
        <v>0.2453116298595579</v>
      </c>
    </row>
    <row r="77" spans="2:12" x14ac:dyDescent="0.35">
      <c r="B77">
        <v>0.2418278800967536</v>
      </c>
      <c r="C77">
        <v>0.85536059055086855</v>
      </c>
      <c r="D77">
        <v>0.43836026900749836</v>
      </c>
      <c r="E77">
        <v>0.12222966095184951</v>
      </c>
      <c r="F77">
        <v>6.8734762444865205E-2</v>
      </c>
      <c r="G77">
        <v>9.8229625536680132E-2</v>
      </c>
      <c r="H77">
        <v>0.27089205545234574</v>
      </c>
      <c r="I77">
        <v>0.97090339363608014</v>
      </c>
      <c r="J77">
        <v>0.53209844341069057</v>
      </c>
      <c r="K77">
        <v>0.72463086501394647</v>
      </c>
      <c r="L77">
        <v>0.90888582995795408</v>
      </c>
    </row>
    <row r="78" spans="2:12" x14ac:dyDescent="0.35">
      <c r="B78">
        <v>0.44353423650498991</v>
      </c>
      <c r="C78">
        <v>0.68909806510997951</v>
      </c>
      <c r="D78">
        <v>0.53393138544789143</v>
      </c>
      <c r="E78">
        <v>0.54076523656345687</v>
      </c>
      <c r="F78">
        <v>0.901684465611993</v>
      </c>
      <c r="G78">
        <v>0.22742108044896037</v>
      </c>
      <c r="H78">
        <v>1.359434696879136E-2</v>
      </c>
      <c r="I78">
        <v>0.98747161594165667</v>
      </c>
      <c r="J78">
        <v>0.8831141436790485</v>
      </c>
      <c r="K78">
        <v>0.83596780999256115</v>
      </c>
      <c r="L78">
        <v>0.97460173512788295</v>
      </c>
    </row>
    <row r="79" spans="2:12" x14ac:dyDescent="0.35">
      <c r="B79">
        <v>0.51508107524053892</v>
      </c>
      <c r="C79">
        <v>9.0817772922058171E-2</v>
      </c>
      <c r="D79">
        <v>0.16653216399433091</v>
      </c>
      <c r="E79">
        <v>0.3681143286646914</v>
      </c>
      <c r="F79">
        <v>0.35434443673796379</v>
      </c>
      <c r="G79">
        <v>0.48429842316942651</v>
      </c>
      <c r="H79">
        <v>0.84115422267560858</v>
      </c>
      <c r="I79">
        <v>0.53859870373224372</v>
      </c>
      <c r="J79">
        <v>0.64149167633608462</v>
      </c>
      <c r="K79">
        <v>0.52014839335285568</v>
      </c>
      <c r="L79">
        <v>0.1236158873860097</v>
      </c>
    </row>
    <row r="80" spans="2:12" x14ac:dyDescent="0.35">
      <c r="B80">
        <v>0.53590890901417332</v>
      </c>
      <c r="C80">
        <v>0.85119144692287074</v>
      </c>
      <c r="D80">
        <v>0.23365616866757377</v>
      </c>
      <c r="E80">
        <v>0.4407650462194026</v>
      </c>
      <c r="F80">
        <v>0.48802670569484485</v>
      </c>
      <c r="G80">
        <v>0.35225768475225383</v>
      </c>
      <c r="H80">
        <v>0.63785049612468525</v>
      </c>
      <c r="I80">
        <v>2.2481816903676455E-2</v>
      </c>
      <c r="J80">
        <v>0.1851589021619463</v>
      </c>
      <c r="K80">
        <v>0.46069616672423286</v>
      </c>
      <c r="L80">
        <v>0.11434965932703878</v>
      </c>
    </row>
    <row r="81" spans="2:12" x14ac:dyDescent="0.35">
      <c r="B81">
        <v>0.37726701578026389</v>
      </c>
      <c r="C81">
        <v>0.70340877260655466</v>
      </c>
      <c r="D81">
        <v>0.39054030111446625</v>
      </c>
      <c r="E81">
        <v>0.51720715549275798</v>
      </c>
      <c r="F81">
        <v>0.88254826405773823</v>
      </c>
      <c r="G81">
        <v>0.41699589284081029</v>
      </c>
      <c r="H81">
        <v>6.3525892028991615E-3</v>
      </c>
      <c r="I81">
        <v>0.38070680171424187</v>
      </c>
      <c r="J81">
        <v>0.21516443631940019</v>
      </c>
      <c r="K81">
        <v>0.27262809637003482</v>
      </c>
      <c r="L81">
        <v>0.56667067082046929</v>
      </c>
    </row>
    <row r="82" spans="2:12" x14ac:dyDescent="0.35">
      <c r="B82">
        <v>0.31232943533777235</v>
      </c>
      <c r="C82">
        <v>0.36814856916639882</v>
      </c>
      <c r="D82">
        <v>0.24467274861672739</v>
      </c>
      <c r="E82">
        <v>0.8054598167434619</v>
      </c>
      <c r="F82">
        <v>0.48949476325655872</v>
      </c>
      <c r="G82">
        <v>0.36126408445141822</v>
      </c>
      <c r="H82">
        <v>0.20378229137417814</v>
      </c>
      <c r="I82">
        <v>0.96569568727605359</v>
      </c>
      <c r="J82">
        <v>0.39146543273249979</v>
      </c>
      <c r="K82">
        <v>0.24893344530823824</v>
      </c>
      <c r="L82">
        <v>0.92567595764352517</v>
      </c>
    </row>
    <row r="83" spans="2:12" x14ac:dyDescent="0.35">
      <c r="B83">
        <v>0.86750312742539959</v>
      </c>
      <c r="C83">
        <v>0.51046840813379701</v>
      </c>
      <c r="D83">
        <v>0.22123175527625139</v>
      </c>
      <c r="E83">
        <v>0.8656051773644966</v>
      </c>
      <c r="F83">
        <v>0.80894068773285277</v>
      </c>
      <c r="G83">
        <v>0.80096863476949032</v>
      </c>
      <c r="H83">
        <v>0.29542954626798867</v>
      </c>
      <c r="I83">
        <v>0.15914908404786299</v>
      </c>
      <c r="J83">
        <v>0.37588309054943381</v>
      </c>
      <c r="K83">
        <v>0.26918339059163809</v>
      </c>
      <c r="L83">
        <v>0.17698247056987759</v>
      </c>
    </row>
    <row r="84" spans="2:12" x14ac:dyDescent="0.35">
      <c r="B84">
        <v>0.93925391971699979</v>
      </c>
      <c r="C84">
        <v>0.46501632825366757</v>
      </c>
      <c r="D84">
        <v>0.64335672908124175</v>
      </c>
      <c r="E84">
        <v>0.33273694221044436</v>
      </c>
      <c r="F84">
        <v>0.64164066503414041</v>
      </c>
      <c r="G84">
        <v>0.18150064709572744</v>
      </c>
      <c r="H84">
        <v>0.56434919142218698</v>
      </c>
      <c r="I84">
        <v>0.17979807276154713</v>
      </c>
      <c r="J84">
        <v>0.82872577515020573</v>
      </c>
      <c r="K84">
        <v>0.58239515650521922</v>
      </c>
      <c r="L84">
        <v>0.47811476271438591</v>
      </c>
    </row>
    <row r="85" spans="2:12" x14ac:dyDescent="0.35">
      <c r="B85">
        <v>0.29154307620636233</v>
      </c>
      <c r="C85">
        <v>0.39161790265598451</v>
      </c>
      <c r="D85">
        <v>0.76369850056198141</v>
      </c>
      <c r="E85">
        <v>0.93813885443336043</v>
      </c>
      <c r="F85">
        <v>0.8273966564675399</v>
      </c>
      <c r="G85">
        <v>0.54560647879823054</v>
      </c>
      <c r="H85">
        <v>2.4670738823628025E-2</v>
      </c>
      <c r="I85">
        <v>0.66160052875279518</v>
      </c>
      <c r="J85">
        <v>2.9618969489023761E-2</v>
      </c>
      <c r="K85">
        <v>7.7882700189652043E-3</v>
      </c>
      <c r="L85">
        <v>0.54496671185297141</v>
      </c>
    </row>
    <row r="86" spans="2:12" x14ac:dyDescent="0.35">
      <c r="B86">
        <v>0.35718213248103492</v>
      </c>
      <c r="C86">
        <v>0.22995944261439094</v>
      </c>
      <c r="D86">
        <v>0.21107780235382967</v>
      </c>
      <c r="E86">
        <v>8.0893500255877937E-2</v>
      </c>
      <c r="F86">
        <v>0.57230530916734845</v>
      </c>
      <c r="G86">
        <v>0.579077461030993</v>
      </c>
      <c r="H86">
        <v>0.27029410538460896</v>
      </c>
      <c r="I86">
        <v>0.56903202341279757</v>
      </c>
      <c r="J86">
        <v>0.4472000830362457</v>
      </c>
      <c r="K86">
        <v>8.7380060046646335E-2</v>
      </c>
      <c r="L86">
        <v>0.69649644472178551</v>
      </c>
    </row>
    <row r="87" spans="2:12" x14ac:dyDescent="0.35">
      <c r="B87">
        <v>0.21699456839078624</v>
      </c>
      <c r="C87">
        <v>0.33327787929211961</v>
      </c>
      <c r="D87">
        <v>6.6674702001334407E-2</v>
      </c>
      <c r="E87">
        <v>0.75330143674497296</v>
      </c>
      <c r="F87">
        <v>0.58204308595144327</v>
      </c>
      <c r="G87">
        <v>0.54410001878346415</v>
      </c>
      <c r="H87">
        <v>0.74032619292736546</v>
      </c>
      <c r="I87">
        <v>0.36410115907548624</v>
      </c>
      <c r="J87">
        <v>0.57579033863411078</v>
      </c>
      <c r="K87">
        <v>0.82183488686296058</v>
      </c>
      <c r="L87">
        <v>0.5914418338276457</v>
      </c>
    </row>
    <row r="88" spans="2:12" x14ac:dyDescent="0.35">
      <c r="B88">
        <v>0.96041819473218437</v>
      </c>
      <c r="C88">
        <v>8.9368984870692447E-3</v>
      </c>
      <c r="D88">
        <v>0.98559617872635197</v>
      </c>
      <c r="E88">
        <v>0.45706865783956252</v>
      </c>
      <c r="F88">
        <v>0.75158811157515859</v>
      </c>
      <c r="G88">
        <v>0.6757961105311372</v>
      </c>
      <c r="H88">
        <v>0.98507576111127526</v>
      </c>
      <c r="I88">
        <v>0.68761407970326416</v>
      </c>
      <c r="J88">
        <v>0.2895651708407917</v>
      </c>
      <c r="K88">
        <v>0.99642263513045137</v>
      </c>
      <c r="L88">
        <v>0.75117064050607307</v>
      </c>
    </row>
    <row r="89" spans="2:12" x14ac:dyDescent="0.35">
      <c r="B89">
        <v>0.69511973860789134</v>
      </c>
      <c r="C89">
        <v>0.15452424670228027</v>
      </c>
      <c r="D89">
        <v>0.90615949273658658</v>
      </c>
      <c r="E89">
        <v>0.1630087175560726</v>
      </c>
      <c r="F89">
        <v>0.17665628126510402</v>
      </c>
      <c r="G89">
        <v>0.26420076899035172</v>
      </c>
      <c r="H89">
        <v>9.5497723579199834E-2</v>
      </c>
      <c r="I89">
        <v>0.15063164565201448</v>
      </c>
      <c r="J89">
        <v>0.73698124267901899</v>
      </c>
      <c r="K89">
        <v>0.61920208367631036</v>
      </c>
      <c r="L89">
        <v>0.17407912852383811</v>
      </c>
    </row>
    <row r="90" spans="2:12" x14ac:dyDescent="0.35">
      <c r="B90">
        <v>0.45878095134518726</v>
      </c>
      <c r="C90">
        <v>9.579089306349009E-2</v>
      </c>
      <c r="D90">
        <v>0.28638338980519407</v>
      </c>
      <c r="E90">
        <v>0.69513013466912232</v>
      </c>
      <c r="F90">
        <v>0.19585365797067678</v>
      </c>
      <c r="G90">
        <v>0.90795787058426791</v>
      </c>
      <c r="H90">
        <v>0.72897443758470715</v>
      </c>
      <c r="I90">
        <v>9.1026727720724288E-2</v>
      </c>
      <c r="J90">
        <v>0.58909469079869048</v>
      </c>
      <c r="K90">
        <v>0.32186206854046406</v>
      </c>
      <c r="L90">
        <v>0.55992846641395189</v>
      </c>
    </row>
    <row r="91" spans="2:12" x14ac:dyDescent="0.35">
      <c r="B91">
        <v>0.84524560283259953</v>
      </c>
      <c r="C91">
        <v>0.70714475698168988</v>
      </c>
      <c r="D91">
        <v>0.89585250731164134</v>
      </c>
      <c r="E91">
        <v>0.89564951958861538</v>
      </c>
      <c r="F91">
        <v>0.30820386854350912</v>
      </c>
      <c r="G91">
        <v>0.34082735627319094</v>
      </c>
      <c r="H91">
        <v>0.85537484310549772</v>
      </c>
      <c r="I91">
        <v>0.25967912207221044</v>
      </c>
      <c r="J91">
        <v>0.54309511844480618</v>
      </c>
      <c r="K91">
        <v>0.27508032058066656</v>
      </c>
      <c r="L91">
        <v>8.8322975697445294E-2</v>
      </c>
    </row>
    <row r="92" spans="2:12" x14ac:dyDescent="0.35">
      <c r="B92">
        <v>0.36310805183438966</v>
      </c>
      <c r="C92">
        <v>0.40557544458581207</v>
      </c>
      <c r="D92">
        <v>0.47230016682456222</v>
      </c>
      <c r="E92">
        <v>0.74556069952940607</v>
      </c>
      <c r="F92">
        <v>0.12110235571137473</v>
      </c>
      <c r="G92">
        <v>0.35697013519091525</v>
      </c>
      <c r="H92">
        <v>0.1120736763800313</v>
      </c>
      <c r="I92">
        <v>0.74742929447806838</v>
      </c>
      <c r="J92">
        <v>0.5598611010798813</v>
      </c>
      <c r="K92">
        <v>0.80201767725956075</v>
      </c>
      <c r="L92">
        <v>0.46969601150923002</v>
      </c>
    </row>
    <row r="93" spans="2:12" x14ac:dyDescent="0.35">
      <c r="B93">
        <v>0.18458643595547197</v>
      </c>
      <c r="C93">
        <v>5.4332912130772737E-2</v>
      </c>
      <c r="D93">
        <v>0.19611103860052692</v>
      </c>
      <c r="E93">
        <v>0.25627617538593117</v>
      </c>
      <c r="F93">
        <v>1.1772012388530095E-2</v>
      </c>
      <c r="G93">
        <v>0.26200926139415059</v>
      </c>
      <c r="H93">
        <v>0.49396404298958385</v>
      </c>
      <c r="I93">
        <v>0.59449425621784469</v>
      </c>
      <c r="J93">
        <v>0.41927328816747156</v>
      </c>
      <c r="K93">
        <v>0.68730725106884194</v>
      </c>
      <c r="L93">
        <v>0.6884402842952424</v>
      </c>
    </row>
    <row r="94" spans="2:12" x14ac:dyDescent="0.35">
      <c r="B94">
        <v>0.80118304506676941</v>
      </c>
      <c r="C94">
        <v>0.13168881200903881</v>
      </c>
      <c r="D94">
        <v>0.17223322290054399</v>
      </c>
      <c r="E94">
        <v>0.85005453863039293</v>
      </c>
      <c r="F94">
        <v>0.91704055672502438</v>
      </c>
      <c r="G94">
        <v>0.84243896833263143</v>
      </c>
      <c r="H94">
        <v>0.47454053985228961</v>
      </c>
      <c r="I94">
        <v>0.24318675833453585</v>
      </c>
      <c r="J94">
        <v>0.95060387523626633</v>
      </c>
      <c r="K94">
        <v>0.34120344266785574</v>
      </c>
      <c r="L94">
        <v>0.39415416261015979</v>
      </c>
    </row>
    <row r="95" spans="2:12" x14ac:dyDescent="0.35">
      <c r="B95">
        <v>0.82712744044740738</v>
      </c>
      <c r="C95">
        <v>0.5659361815181545</v>
      </c>
      <c r="D95">
        <v>0.16726937606168746</v>
      </c>
      <c r="E95">
        <v>0.73462301345784187</v>
      </c>
      <c r="F95">
        <v>4.5117701375811503E-2</v>
      </c>
      <c r="G95">
        <v>0.5881742223751727</v>
      </c>
      <c r="H95">
        <v>0.22331537254687506</v>
      </c>
      <c r="I95">
        <v>0.623960805096896</v>
      </c>
      <c r="J95">
        <v>0.98325189807993796</v>
      </c>
      <c r="K95">
        <v>0.51945385091566076</v>
      </c>
      <c r="L95">
        <v>0.17973202479709727</v>
      </c>
    </row>
    <row r="96" spans="2:12" x14ac:dyDescent="0.35">
      <c r="B96">
        <v>0.75627830219264736</v>
      </c>
      <c r="C96">
        <v>0.43721398196919414</v>
      </c>
      <c r="D96">
        <v>0.91411020498073392</v>
      </c>
      <c r="E96">
        <v>0.34666396072651751</v>
      </c>
      <c r="F96">
        <v>0.80372335686274488</v>
      </c>
      <c r="G96">
        <v>0.49411290733914703</v>
      </c>
      <c r="H96">
        <v>0.22226277835907249</v>
      </c>
      <c r="I96">
        <v>0.57218386172406099</v>
      </c>
      <c r="J96">
        <v>6.2247602836940974E-2</v>
      </c>
      <c r="K96">
        <v>0.29755199762111151</v>
      </c>
      <c r="L96">
        <v>0.11348144330478238</v>
      </c>
    </row>
    <row r="97" spans="2:12" x14ac:dyDescent="0.35">
      <c r="B97">
        <v>0.63845420682712295</v>
      </c>
      <c r="C97">
        <v>0.62578064083677964</v>
      </c>
      <c r="D97">
        <v>0.9840456590778387</v>
      </c>
      <c r="E97">
        <v>0.35929528822548396</v>
      </c>
      <c r="F97">
        <v>0.67771163241531218</v>
      </c>
      <c r="G97">
        <v>0.64452764283516351</v>
      </c>
      <c r="H97">
        <v>0.99996828395672754</v>
      </c>
      <c r="I97">
        <v>0.71229393565347954</v>
      </c>
      <c r="J97">
        <v>0.81606268027625883</v>
      </c>
      <c r="K97">
        <v>0.80938062940558309</v>
      </c>
      <c r="L97">
        <v>0.84842785512701036</v>
      </c>
    </row>
    <row r="98" spans="2:12" x14ac:dyDescent="0.35">
      <c r="B98">
        <v>0.55722831568252806</v>
      </c>
      <c r="C98">
        <v>0.12738168744619316</v>
      </c>
      <c r="D98">
        <v>0.37442909080979125</v>
      </c>
      <c r="E98">
        <v>0.8558480782263862</v>
      </c>
      <c r="F98">
        <v>0.46835273226132501</v>
      </c>
      <c r="G98">
        <v>5.6129098259883992E-2</v>
      </c>
      <c r="H98">
        <v>0.92201496576700026</v>
      </c>
      <c r="I98">
        <v>0.53191311407539066</v>
      </c>
      <c r="J98">
        <v>3.0357486062433159E-2</v>
      </c>
      <c r="K98">
        <v>0.82446724337663047</v>
      </c>
      <c r="L98">
        <v>0.68328168846580517</v>
      </c>
    </row>
    <row r="99" spans="2:12" x14ac:dyDescent="0.35">
      <c r="B99">
        <v>2.2499706898677863E-2</v>
      </c>
      <c r="C99">
        <v>0.14751554097981012</v>
      </c>
      <c r="D99">
        <v>0.43920569568534706</v>
      </c>
      <c r="E99">
        <v>0.9300292860419469</v>
      </c>
      <c r="F99">
        <v>0.87072080617218894</v>
      </c>
      <c r="G99">
        <v>0.56529495491179771</v>
      </c>
      <c r="H99">
        <v>0.98966846954444643</v>
      </c>
      <c r="I99">
        <v>0.28065226518718589</v>
      </c>
      <c r="J99">
        <v>0.64949586645030943</v>
      </c>
      <c r="K99">
        <v>0.89435435114173278</v>
      </c>
      <c r="L99">
        <v>0.67791704763717964</v>
      </c>
    </row>
    <row r="100" spans="2:12" x14ac:dyDescent="0.35">
      <c r="B100">
        <v>8.3940644714683876E-2</v>
      </c>
      <c r="C100">
        <v>0.76299334840808231</v>
      </c>
      <c r="D100">
        <v>0.59920110814043548</v>
      </c>
      <c r="E100">
        <v>0.91022712747760881</v>
      </c>
      <c r="F100">
        <v>0.4579440102252188</v>
      </c>
      <c r="G100">
        <v>0.96409815563688228</v>
      </c>
      <c r="H100">
        <v>0.62744279029819983</v>
      </c>
      <c r="I100">
        <v>0.63616938371551957</v>
      </c>
      <c r="J100">
        <v>0.1109015567464624</v>
      </c>
      <c r="K100">
        <v>7.3848734687673945E-2</v>
      </c>
      <c r="L100">
        <v>0.35985899543653532</v>
      </c>
    </row>
    <row r="101" spans="2:12" x14ac:dyDescent="0.35">
      <c r="B101">
        <v>0.74756066418640754</v>
      </c>
      <c r="C101">
        <v>0.85257901434024985</v>
      </c>
      <c r="D101">
        <v>9.6713548927458537E-2</v>
      </c>
      <c r="E101">
        <v>0.91400880411007213</v>
      </c>
      <c r="F101">
        <v>0.6049927053570564</v>
      </c>
      <c r="G101">
        <v>0.25894766979228512</v>
      </c>
      <c r="H101">
        <v>0.50286478187137795</v>
      </c>
      <c r="I101">
        <v>0.82383964538365373</v>
      </c>
      <c r="J101">
        <v>0.80778813121510928</v>
      </c>
      <c r="K101">
        <v>0.11428978716661942</v>
      </c>
      <c r="L101">
        <v>0.77625742683925325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5"/>
  <sheetViews>
    <sheetView workbookViewId="0"/>
  </sheetViews>
  <sheetFormatPr defaultRowHeight="14.5" x14ac:dyDescent="0.35"/>
  <cols>
    <col min="2" max="2" width="10.90625" customWidth="1"/>
  </cols>
  <sheetData>
    <row r="1" spans="1:16" ht="18.5" x14ac:dyDescent="0.45">
      <c r="A1" s="32" t="s">
        <v>22</v>
      </c>
      <c r="B1" s="23"/>
      <c r="C1" s="23"/>
      <c r="D1" s="23"/>
      <c r="E1" s="23"/>
      <c r="F1" s="23"/>
      <c r="G1" s="23"/>
    </row>
    <row r="3" spans="1:16" x14ac:dyDescent="0.35">
      <c r="A3" s="24" t="s">
        <v>23</v>
      </c>
      <c r="B3" s="23"/>
      <c r="C3" s="24" t="s">
        <v>24</v>
      </c>
      <c r="D3" s="24" t="s">
        <v>25</v>
      </c>
      <c r="E3" s="24" t="s">
        <v>26</v>
      </c>
      <c r="F3" s="24" t="s">
        <v>27</v>
      </c>
      <c r="G3" s="24" t="s">
        <v>28</v>
      </c>
      <c r="J3" s="24"/>
      <c r="K3" s="24"/>
      <c r="L3" s="24"/>
      <c r="M3" s="24"/>
      <c r="N3" s="24"/>
      <c r="O3" s="24"/>
      <c r="P3" s="24"/>
    </row>
    <row r="4" spans="1:16" s="23" customFormat="1" x14ac:dyDescent="0.35">
      <c r="A4" s="33" t="s">
        <v>8</v>
      </c>
      <c r="C4" s="35">
        <f>MIN(Data)</f>
        <v>2.1184535258796933E-3</v>
      </c>
      <c r="D4" s="55">
        <v>0</v>
      </c>
      <c r="E4" s="22">
        <f>C4-D4</f>
        <v>2.1184535258796933E-3</v>
      </c>
      <c r="F4" s="22">
        <v>0.01</v>
      </c>
      <c r="G4" s="23" t="b">
        <f>E4&lt;F4</f>
        <v>1</v>
      </c>
    </row>
    <row r="5" spans="1:16" s="23" customFormat="1" x14ac:dyDescent="0.35">
      <c r="A5" s="33" t="s">
        <v>9</v>
      </c>
      <c r="C5" s="35">
        <f>MAX(Data)</f>
        <v>0.99996828395672754</v>
      </c>
      <c r="D5" s="35">
        <v>1</v>
      </c>
      <c r="E5" s="22">
        <f>C5-D5</f>
        <v>-3.171604327245614E-5</v>
      </c>
      <c r="F5" s="22">
        <v>0.01</v>
      </c>
      <c r="G5" s="23" t="b">
        <f>E5&lt;F5</f>
        <v>1</v>
      </c>
    </row>
    <row r="6" spans="1:16" x14ac:dyDescent="0.35">
      <c r="A6" s="23" t="s">
        <v>7</v>
      </c>
      <c r="B6" s="23"/>
      <c r="C6" s="35">
        <f>AVERAGE(Data)</f>
        <v>0.49769842167278583</v>
      </c>
      <c r="D6" s="35">
        <v>0.5</v>
      </c>
      <c r="E6" s="22">
        <f>C6-D6</f>
        <v>-2.301578327214171E-3</v>
      </c>
      <c r="F6" s="22">
        <v>0.01</v>
      </c>
      <c r="G6" s="23" t="b">
        <f>E6&lt;F6</f>
        <v>1</v>
      </c>
      <c r="J6" s="23"/>
      <c r="K6" s="23"/>
      <c r="L6" s="23"/>
      <c r="M6" s="23"/>
    </row>
    <row r="7" spans="1:16" x14ac:dyDescent="0.35">
      <c r="A7" s="23" t="s">
        <v>29</v>
      </c>
      <c r="B7" s="23"/>
      <c r="C7" s="35">
        <f>_xlfn.STDEV.S(Data)</f>
        <v>0.28730396701819449</v>
      </c>
      <c r="D7" s="35">
        <f>SQRT(1/12)</f>
        <v>0.28867513459481287</v>
      </c>
      <c r="E7" s="22">
        <f>C7-D7</f>
        <v>-1.3711675766183706E-3</v>
      </c>
      <c r="F7" s="22">
        <v>0.01</v>
      </c>
      <c r="G7" s="23" t="b">
        <f>E7&lt;F7</f>
        <v>1</v>
      </c>
      <c r="J7" s="23"/>
      <c r="K7" s="23"/>
      <c r="L7" s="23"/>
      <c r="M7" s="23"/>
    </row>
    <row r="8" spans="1:16" x14ac:dyDescent="0.35">
      <c r="J8" s="23"/>
      <c r="K8" s="23"/>
      <c r="L8" s="23"/>
      <c r="M8" s="23"/>
    </row>
    <row r="9" spans="1:16" x14ac:dyDescent="0.35">
      <c r="J9" s="23"/>
      <c r="K9" s="23"/>
      <c r="L9" s="23"/>
      <c r="M9" s="23"/>
    </row>
    <row r="10" spans="1:16" x14ac:dyDescent="0.35">
      <c r="A10" s="24" t="s">
        <v>30</v>
      </c>
      <c r="B10" s="23"/>
      <c r="C10" s="23"/>
      <c r="D10" s="23"/>
      <c r="E10" s="23"/>
      <c r="F10" s="23"/>
      <c r="G10" s="23"/>
      <c r="J10" s="23"/>
      <c r="K10" s="23"/>
      <c r="L10" s="23"/>
      <c r="M10" s="23"/>
    </row>
    <row r="11" spans="1:16" ht="29" x14ac:dyDescent="0.35">
      <c r="A11" s="31" t="s">
        <v>31</v>
      </c>
      <c r="B11" s="58" t="s">
        <v>53</v>
      </c>
      <c r="C11" s="31" t="s">
        <v>24</v>
      </c>
      <c r="D11" s="31" t="s">
        <v>25</v>
      </c>
      <c r="E11" s="31" t="s">
        <v>32</v>
      </c>
      <c r="F11" s="24" t="s">
        <v>27</v>
      </c>
      <c r="G11" s="24" t="s">
        <v>28</v>
      </c>
      <c r="J11" s="23"/>
      <c r="K11" s="23"/>
      <c r="L11" s="23"/>
      <c r="M11" s="23"/>
    </row>
    <row r="12" spans="1:16" x14ac:dyDescent="0.35">
      <c r="A12" s="23">
        <v>0.1</v>
      </c>
      <c r="B12" s="23">
        <f t="shared" ref="B12:B21" si="0">COUNTIF(Data,"&lt;"&amp;A12)</f>
        <v>110</v>
      </c>
      <c r="C12" s="20">
        <f>IF(A12=0.1,B12,B12-B11)</f>
        <v>110</v>
      </c>
      <c r="D12" s="27">
        <v>110</v>
      </c>
      <c r="E12" s="28">
        <f>_xlfn.CHISQ.TEST(C12:C21,D12:D21)</f>
        <v>0.96283579448946099</v>
      </c>
      <c r="F12" s="26">
        <v>0.95</v>
      </c>
      <c r="G12" s="23" t="b">
        <f>E12&gt;F12</f>
        <v>1</v>
      </c>
      <c r="J12" s="23"/>
      <c r="K12" s="23"/>
      <c r="L12" s="23"/>
      <c r="M12" s="23"/>
    </row>
    <row r="13" spans="1:16" x14ac:dyDescent="0.35">
      <c r="A13" s="23">
        <v>0.2</v>
      </c>
      <c r="B13" s="23">
        <f t="shared" si="0"/>
        <v>225</v>
      </c>
      <c r="C13" s="20">
        <f t="shared" ref="C13:C21" si="1">IF(A13=0.1,B13,B13-B12)</f>
        <v>115</v>
      </c>
      <c r="D13" s="27">
        <v>110</v>
      </c>
      <c r="E13" s="23"/>
      <c r="F13" s="23"/>
      <c r="G13" s="23"/>
      <c r="J13" s="23"/>
      <c r="K13" s="23"/>
      <c r="L13" s="23"/>
      <c r="M13" s="23"/>
    </row>
    <row r="14" spans="1:16" x14ac:dyDescent="0.35">
      <c r="A14" s="23">
        <v>0.3</v>
      </c>
      <c r="B14" s="23">
        <f t="shared" si="0"/>
        <v>334</v>
      </c>
      <c r="C14" s="20">
        <f t="shared" si="1"/>
        <v>109</v>
      </c>
      <c r="D14" s="27">
        <v>110</v>
      </c>
      <c r="E14" s="23"/>
      <c r="F14" s="23"/>
      <c r="G14" s="23"/>
      <c r="J14" s="23"/>
      <c r="K14" s="23"/>
      <c r="L14" s="23"/>
      <c r="M14" s="23"/>
    </row>
    <row r="15" spans="1:16" x14ac:dyDescent="0.35">
      <c r="A15" s="23">
        <v>0.4</v>
      </c>
      <c r="B15" s="23">
        <f t="shared" si="0"/>
        <v>443</v>
      </c>
      <c r="C15" s="20">
        <f t="shared" si="1"/>
        <v>109</v>
      </c>
      <c r="D15" s="27">
        <v>110</v>
      </c>
      <c r="E15" s="23"/>
      <c r="F15" s="23"/>
      <c r="G15" s="23"/>
      <c r="J15" s="23"/>
      <c r="K15" s="23"/>
      <c r="L15" s="23"/>
      <c r="M15" s="23"/>
    </row>
    <row r="16" spans="1:16" x14ac:dyDescent="0.35">
      <c r="A16" s="23">
        <v>0.5</v>
      </c>
      <c r="B16" s="23">
        <f t="shared" si="0"/>
        <v>549</v>
      </c>
      <c r="C16" s="20">
        <f t="shared" si="1"/>
        <v>106</v>
      </c>
      <c r="D16" s="27">
        <v>110</v>
      </c>
      <c r="E16" s="23"/>
      <c r="F16" s="23"/>
      <c r="G16" s="23"/>
      <c r="J16" s="23"/>
      <c r="K16" s="23"/>
      <c r="L16" s="23"/>
      <c r="M16" s="23"/>
    </row>
    <row r="17" spans="1:13" x14ac:dyDescent="0.35">
      <c r="A17" s="23">
        <v>0.6</v>
      </c>
      <c r="B17" s="23">
        <f t="shared" si="0"/>
        <v>658</v>
      </c>
      <c r="C17" s="20">
        <f t="shared" si="1"/>
        <v>109</v>
      </c>
      <c r="D17" s="27">
        <v>110</v>
      </c>
      <c r="E17" s="23"/>
      <c r="F17" s="23"/>
      <c r="G17" s="23"/>
      <c r="J17" s="23"/>
      <c r="K17" s="23"/>
      <c r="L17" s="23"/>
      <c r="M17" s="23"/>
    </row>
    <row r="18" spans="1:13" x14ac:dyDescent="0.35">
      <c r="A18" s="23">
        <v>0.7</v>
      </c>
      <c r="B18" s="23">
        <f t="shared" si="0"/>
        <v>777</v>
      </c>
      <c r="C18" s="20">
        <f t="shared" si="1"/>
        <v>119</v>
      </c>
      <c r="D18" s="27">
        <v>110</v>
      </c>
      <c r="E18" s="23"/>
      <c r="F18" s="23"/>
      <c r="G18" s="23"/>
      <c r="J18" s="23"/>
      <c r="K18" s="23"/>
      <c r="L18" s="23"/>
      <c r="M18" s="23"/>
    </row>
    <row r="19" spans="1:13" x14ac:dyDescent="0.35">
      <c r="A19" s="23">
        <v>0.8</v>
      </c>
      <c r="B19" s="23">
        <f t="shared" si="0"/>
        <v>879</v>
      </c>
      <c r="C19" s="20">
        <f t="shared" si="1"/>
        <v>102</v>
      </c>
      <c r="D19" s="27">
        <v>110</v>
      </c>
      <c r="J19" s="23"/>
      <c r="K19" s="23"/>
      <c r="L19" s="23"/>
      <c r="M19" s="23"/>
    </row>
    <row r="20" spans="1:13" x14ac:dyDescent="0.35">
      <c r="A20" s="23">
        <v>0.9</v>
      </c>
      <c r="B20" s="23">
        <f t="shared" si="0"/>
        <v>998</v>
      </c>
      <c r="C20" s="20">
        <f t="shared" si="1"/>
        <v>119</v>
      </c>
      <c r="D20" s="27">
        <v>110</v>
      </c>
      <c r="J20" s="23"/>
      <c r="K20" s="23"/>
      <c r="L20" s="23"/>
      <c r="M20" s="23"/>
    </row>
    <row r="21" spans="1:13" x14ac:dyDescent="0.35">
      <c r="A21" s="23">
        <v>1</v>
      </c>
      <c r="B21" s="23">
        <f t="shared" si="0"/>
        <v>1100</v>
      </c>
      <c r="C21" s="20">
        <f t="shared" si="1"/>
        <v>102</v>
      </c>
      <c r="D21" s="27">
        <v>110</v>
      </c>
      <c r="J21" s="23"/>
      <c r="K21" s="23"/>
      <c r="L21" s="23"/>
      <c r="M21" s="23"/>
    </row>
    <row r="22" spans="1:13" ht="15" thickBot="1" x14ac:dyDescent="0.4">
      <c r="A22" s="23"/>
      <c r="B22" s="23"/>
      <c r="C22" s="29">
        <f>SUM(C12:C21)</f>
        <v>1100</v>
      </c>
      <c r="D22" s="30">
        <f>SUM(D12:D21)</f>
        <v>1100</v>
      </c>
      <c r="J22" s="23"/>
      <c r="K22" s="23"/>
      <c r="L22" s="23"/>
      <c r="M22" s="23"/>
    </row>
    <row r="23" spans="1:13" x14ac:dyDescent="0.35">
      <c r="J23" s="23"/>
      <c r="K23" s="23"/>
      <c r="L23" s="23"/>
      <c r="M23" s="23"/>
    </row>
    <row r="24" spans="1:13" x14ac:dyDescent="0.35">
      <c r="J24" s="23"/>
      <c r="K24" s="23"/>
      <c r="L24" s="23"/>
      <c r="M24" s="23"/>
    </row>
    <row r="25" spans="1:13" x14ac:dyDescent="0.35">
      <c r="J25" s="23"/>
      <c r="K25" s="23"/>
      <c r="L25" s="23"/>
      <c r="M25" s="23"/>
    </row>
    <row r="26" spans="1:13" x14ac:dyDescent="0.35">
      <c r="J26" s="23"/>
      <c r="K26" s="23"/>
      <c r="L26" s="23"/>
      <c r="M26" s="23"/>
    </row>
    <row r="27" spans="1:13" x14ac:dyDescent="0.35">
      <c r="J27" s="23"/>
      <c r="K27" s="23"/>
      <c r="L27" s="23"/>
      <c r="M27" s="23"/>
    </row>
    <row r="28" spans="1:13" x14ac:dyDescent="0.35">
      <c r="J28" s="23"/>
      <c r="K28" s="23"/>
      <c r="L28" s="23"/>
      <c r="M28" s="23"/>
    </row>
    <row r="29" spans="1:13" x14ac:dyDescent="0.35">
      <c r="J29" s="23"/>
      <c r="K29" s="23"/>
      <c r="L29" s="23"/>
      <c r="M29" s="23"/>
    </row>
    <row r="30" spans="1:13" x14ac:dyDescent="0.35">
      <c r="J30" s="23"/>
      <c r="K30" s="23"/>
      <c r="L30" s="23"/>
      <c r="M30" s="23"/>
    </row>
    <row r="31" spans="1:13" x14ac:dyDescent="0.35">
      <c r="J31" s="23"/>
      <c r="K31" s="23"/>
      <c r="L31" s="23"/>
      <c r="M31" s="23"/>
    </row>
    <row r="32" spans="1:13" x14ac:dyDescent="0.35">
      <c r="J32" s="23"/>
      <c r="K32" s="23"/>
      <c r="L32" s="23"/>
      <c r="M32" s="23"/>
    </row>
    <row r="33" spans="10:13" x14ac:dyDescent="0.35">
      <c r="J33" s="23"/>
      <c r="K33" s="23"/>
      <c r="L33" s="23"/>
      <c r="M33" s="23"/>
    </row>
    <row r="34" spans="10:13" x14ac:dyDescent="0.35">
      <c r="J34" s="23"/>
      <c r="K34" s="23"/>
      <c r="L34" s="23"/>
      <c r="M34" s="23"/>
    </row>
    <row r="35" spans="10:13" x14ac:dyDescent="0.35">
      <c r="J35" s="23"/>
      <c r="K35" s="23"/>
      <c r="L35" s="23"/>
      <c r="M35" s="23"/>
    </row>
    <row r="36" spans="10:13" x14ac:dyDescent="0.35">
      <c r="J36" s="23"/>
      <c r="K36" s="23"/>
      <c r="L36" s="23"/>
      <c r="M36" s="23"/>
    </row>
    <row r="37" spans="10:13" x14ac:dyDescent="0.35">
      <c r="J37" s="23"/>
      <c r="K37" s="23"/>
      <c r="L37" s="23"/>
      <c r="M37" s="23"/>
    </row>
    <row r="38" spans="10:13" x14ac:dyDescent="0.35">
      <c r="J38" s="23"/>
      <c r="K38" s="23"/>
      <c r="L38" s="23"/>
      <c r="M38" s="23"/>
    </row>
    <row r="39" spans="10:13" x14ac:dyDescent="0.35">
      <c r="J39" s="23"/>
      <c r="K39" s="23"/>
      <c r="L39" s="23"/>
      <c r="M39" s="23"/>
    </row>
    <row r="40" spans="10:13" x14ac:dyDescent="0.35">
      <c r="J40" s="23"/>
      <c r="K40" s="23"/>
      <c r="L40" s="23"/>
      <c r="M40" s="23"/>
    </row>
    <row r="41" spans="10:13" x14ac:dyDescent="0.35">
      <c r="J41" s="23"/>
      <c r="K41" s="23"/>
      <c r="L41" s="23"/>
      <c r="M41" s="23"/>
    </row>
    <row r="42" spans="10:13" x14ac:dyDescent="0.35">
      <c r="J42" s="23"/>
      <c r="K42" s="23"/>
      <c r="L42" s="23"/>
      <c r="M42" s="23"/>
    </row>
    <row r="43" spans="10:13" x14ac:dyDescent="0.35">
      <c r="J43" s="23"/>
      <c r="K43" s="23"/>
      <c r="L43" s="23"/>
      <c r="M43" s="23"/>
    </row>
    <row r="44" spans="10:13" x14ac:dyDescent="0.35">
      <c r="J44" s="23"/>
      <c r="K44" s="23"/>
      <c r="L44" s="23"/>
      <c r="M44" s="23"/>
    </row>
    <row r="45" spans="10:13" x14ac:dyDescent="0.35">
      <c r="J45" s="23"/>
      <c r="K45" s="23"/>
      <c r="L45" s="23"/>
      <c r="M45" s="23"/>
    </row>
    <row r="46" spans="10:13" x14ac:dyDescent="0.35">
      <c r="J46" s="23"/>
      <c r="K46" s="23"/>
      <c r="L46" s="23"/>
      <c r="M46" s="23"/>
    </row>
    <row r="47" spans="10:13" x14ac:dyDescent="0.35">
      <c r="J47" s="23"/>
      <c r="K47" s="23"/>
      <c r="L47" s="23"/>
      <c r="M47" s="23"/>
    </row>
    <row r="48" spans="10:13" x14ac:dyDescent="0.35">
      <c r="J48" s="23"/>
      <c r="K48" s="23"/>
      <c r="L48" s="23"/>
      <c r="M48" s="23"/>
    </row>
    <row r="49" spans="10:13" x14ac:dyDescent="0.35">
      <c r="J49" s="23"/>
      <c r="K49" s="23"/>
      <c r="L49" s="23"/>
      <c r="M49" s="23"/>
    </row>
    <row r="50" spans="10:13" x14ac:dyDescent="0.35">
      <c r="J50" s="23"/>
      <c r="K50" s="23"/>
      <c r="L50" s="23"/>
      <c r="M50" s="23"/>
    </row>
    <row r="51" spans="10:13" x14ac:dyDescent="0.35">
      <c r="J51" s="23"/>
      <c r="K51" s="23"/>
      <c r="L51" s="23"/>
      <c r="M51" s="23"/>
    </row>
    <row r="52" spans="10:13" x14ac:dyDescent="0.35">
      <c r="J52" s="23"/>
      <c r="K52" s="23"/>
      <c r="L52" s="23"/>
      <c r="M52" s="23"/>
    </row>
    <row r="53" spans="10:13" x14ac:dyDescent="0.35">
      <c r="J53" s="23"/>
      <c r="K53" s="23"/>
      <c r="L53" s="23"/>
      <c r="M53" s="23"/>
    </row>
    <row r="54" spans="10:13" x14ac:dyDescent="0.35">
      <c r="J54" s="23"/>
      <c r="K54" s="23"/>
      <c r="L54" s="23"/>
      <c r="M54" s="23"/>
    </row>
    <row r="55" spans="10:13" x14ac:dyDescent="0.35">
      <c r="J55" s="23"/>
      <c r="K55" s="23"/>
      <c r="L55" s="23"/>
      <c r="M55" s="23"/>
    </row>
    <row r="56" spans="10:13" x14ac:dyDescent="0.35">
      <c r="J56" s="23"/>
      <c r="K56" s="23"/>
      <c r="L56" s="23"/>
      <c r="M56" s="23"/>
    </row>
    <row r="57" spans="10:13" x14ac:dyDescent="0.35">
      <c r="J57" s="23"/>
      <c r="K57" s="23"/>
      <c r="L57" s="23"/>
      <c r="M57" s="23"/>
    </row>
    <row r="58" spans="10:13" x14ac:dyDescent="0.35">
      <c r="J58" s="23"/>
      <c r="K58" s="23"/>
      <c r="L58" s="23"/>
      <c r="M58" s="23"/>
    </row>
    <row r="59" spans="10:13" x14ac:dyDescent="0.35">
      <c r="J59" s="23"/>
      <c r="K59" s="23"/>
      <c r="L59" s="23"/>
      <c r="M59" s="23"/>
    </row>
    <row r="60" spans="10:13" x14ac:dyDescent="0.35">
      <c r="J60" s="23"/>
      <c r="K60" s="23"/>
      <c r="L60" s="23"/>
      <c r="M60" s="23"/>
    </row>
    <row r="61" spans="10:13" x14ac:dyDescent="0.35">
      <c r="J61" s="23"/>
      <c r="K61" s="23"/>
      <c r="L61" s="23"/>
      <c r="M61" s="23"/>
    </row>
    <row r="62" spans="10:13" x14ac:dyDescent="0.35">
      <c r="J62" s="23"/>
      <c r="K62" s="23"/>
      <c r="L62" s="23"/>
      <c r="M62" s="23"/>
    </row>
    <row r="63" spans="10:13" x14ac:dyDescent="0.35">
      <c r="J63" s="23"/>
      <c r="K63" s="23"/>
      <c r="L63" s="23"/>
      <c r="M63" s="23"/>
    </row>
    <row r="64" spans="10:13" x14ac:dyDescent="0.35">
      <c r="J64" s="23"/>
      <c r="K64" s="23"/>
      <c r="L64" s="23"/>
      <c r="M64" s="23"/>
    </row>
    <row r="65" spans="10:13" x14ac:dyDescent="0.35">
      <c r="J65" s="23"/>
      <c r="K65" s="23"/>
      <c r="L65" s="23"/>
      <c r="M65" s="23"/>
    </row>
    <row r="66" spans="10:13" x14ac:dyDescent="0.35">
      <c r="J66" s="23"/>
      <c r="K66" s="23"/>
      <c r="L66" s="23"/>
      <c r="M66" s="23"/>
    </row>
    <row r="67" spans="10:13" x14ac:dyDescent="0.35">
      <c r="J67" s="23"/>
      <c r="K67" s="23"/>
      <c r="L67" s="23"/>
      <c r="M67" s="23"/>
    </row>
    <row r="68" spans="10:13" x14ac:dyDescent="0.35">
      <c r="J68" s="23"/>
      <c r="K68" s="23"/>
      <c r="L68" s="23"/>
      <c r="M68" s="23"/>
    </row>
    <row r="69" spans="10:13" x14ac:dyDescent="0.35">
      <c r="J69" s="23"/>
      <c r="K69" s="23"/>
      <c r="L69" s="23"/>
      <c r="M69" s="23"/>
    </row>
    <row r="70" spans="10:13" x14ac:dyDescent="0.35">
      <c r="J70" s="23"/>
      <c r="K70" s="23"/>
      <c r="L70" s="23"/>
      <c r="M70" s="23"/>
    </row>
    <row r="71" spans="10:13" x14ac:dyDescent="0.35">
      <c r="J71" s="23"/>
      <c r="K71" s="23"/>
      <c r="L71" s="23"/>
      <c r="M71" s="23"/>
    </row>
    <row r="72" spans="10:13" x14ac:dyDescent="0.35">
      <c r="J72" s="23"/>
      <c r="K72" s="23"/>
      <c r="L72" s="23"/>
      <c r="M72" s="23"/>
    </row>
    <row r="73" spans="10:13" x14ac:dyDescent="0.35">
      <c r="J73" s="23"/>
      <c r="K73" s="23"/>
      <c r="L73" s="23"/>
      <c r="M73" s="23"/>
    </row>
    <row r="74" spans="10:13" x14ac:dyDescent="0.35">
      <c r="J74" s="23"/>
      <c r="K74" s="23"/>
      <c r="L74" s="23"/>
      <c r="M74" s="23"/>
    </row>
    <row r="75" spans="10:13" x14ac:dyDescent="0.35">
      <c r="J75" s="23"/>
      <c r="K75" s="23"/>
      <c r="L75" s="23"/>
      <c r="M75" s="23"/>
    </row>
    <row r="76" spans="10:13" x14ac:dyDescent="0.35">
      <c r="J76" s="23"/>
      <c r="K76" s="23"/>
      <c r="L76" s="23"/>
      <c r="M76" s="23"/>
    </row>
    <row r="77" spans="10:13" x14ac:dyDescent="0.35">
      <c r="J77" s="23"/>
      <c r="K77" s="23"/>
      <c r="L77" s="23"/>
      <c r="M77" s="23"/>
    </row>
    <row r="78" spans="10:13" x14ac:dyDescent="0.35">
      <c r="J78" s="23"/>
      <c r="K78" s="23"/>
      <c r="L78" s="23"/>
      <c r="M78" s="23"/>
    </row>
    <row r="79" spans="10:13" x14ac:dyDescent="0.35">
      <c r="J79" s="23"/>
      <c r="K79" s="23"/>
      <c r="L79" s="23"/>
      <c r="M79" s="23"/>
    </row>
    <row r="80" spans="10:13" x14ac:dyDescent="0.35">
      <c r="J80" s="23"/>
      <c r="K80" s="23"/>
      <c r="L80" s="23"/>
      <c r="M80" s="23"/>
    </row>
    <row r="81" spans="10:13" x14ac:dyDescent="0.35">
      <c r="J81" s="23"/>
      <c r="K81" s="23"/>
      <c r="L81" s="23"/>
      <c r="M81" s="23"/>
    </row>
    <row r="82" spans="10:13" x14ac:dyDescent="0.35">
      <c r="J82" s="23"/>
      <c r="K82" s="23"/>
      <c r="L82" s="23"/>
      <c r="M82" s="23"/>
    </row>
    <row r="83" spans="10:13" x14ac:dyDescent="0.35">
      <c r="J83" s="23"/>
      <c r="K83" s="23"/>
      <c r="L83" s="23"/>
      <c r="M83" s="23"/>
    </row>
    <row r="84" spans="10:13" x14ac:dyDescent="0.35">
      <c r="J84" s="23"/>
      <c r="K84" s="23"/>
      <c r="L84" s="23"/>
      <c r="M84" s="23"/>
    </row>
    <row r="85" spans="10:13" x14ac:dyDescent="0.35">
      <c r="J85" s="23"/>
      <c r="K85" s="23"/>
      <c r="L85" s="23"/>
      <c r="M85" s="23"/>
    </row>
    <row r="86" spans="10:13" x14ac:dyDescent="0.35">
      <c r="J86" s="23"/>
      <c r="K86" s="23"/>
      <c r="L86" s="23"/>
      <c r="M86" s="23"/>
    </row>
    <row r="87" spans="10:13" x14ac:dyDescent="0.35">
      <c r="J87" s="23"/>
      <c r="K87" s="23"/>
      <c r="L87" s="23"/>
      <c r="M87" s="23"/>
    </row>
    <row r="88" spans="10:13" x14ac:dyDescent="0.35">
      <c r="J88" s="23"/>
      <c r="K88" s="23"/>
      <c r="L88" s="23"/>
      <c r="M88" s="23"/>
    </row>
    <row r="89" spans="10:13" x14ac:dyDescent="0.35">
      <c r="J89" s="23"/>
      <c r="K89" s="23"/>
      <c r="L89" s="23"/>
      <c r="M89" s="23"/>
    </row>
    <row r="90" spans="10:13" x14ac:dyDescent="0.35">
      <c r="J90" s="23"/>
      <c r="K90" s="23"/>
      <c r="L90" s="23"/>
      <c r="M90" s="23"/>
    </row>
    <row r="91" spans="10:13" x14ac:dyDescent="0.35">
      <c r="J91" s="23"/>
      <c r="K91" s="23"/>
      <c r="L91" s="23"/>
      <c r="M91" s="23"/>
    </row>
    <row r="92" spans="10:13" x14ac:dyDescent="0.35">
      <c r="J92" s="23"/>
      <c r="K92" s="23"/>
      <c r="L92" s="23"/>
      <c r="M92" s="23"/>
    </row>
    <row r="93" spans="10:13" x14ac:dyDescent="0.35">
      <c r="J93" s="23"/>
      <c r="K93" s="23"/>
      <c r="L93" s="23"/>
      <c r="M93" s="23"/>
    </row>
    <row r="94" spans="10:13" x14ac:dyDescent="0.35">
      <c r="J94" s="23"/>
      <c r="K94" s="23"/>
      <c r="L94" s="23"/>
      <c r="M94" s="23"/>
    </row>
    <row r="95" spans="10:13" x14ac:dyDescent="0.35">
      <c r="J95" s="23"/>
      <c r="K95" s="23"/>
      <c r="L95" s="23"/>
      <c r="M95" s="23"/>
    </row>
    <row r="96" spans="10:13" x14ac:dyDescent="0.35">
      <c r="J96" s="23"/>
      <c r="K96" s="23"/>
      <c r="L96" s="23"/>
      <c r="M96" s="23"/>
    </row>
    <row r="97" spans="10:13" x14ac:dyDescent="0.35">
      <c r="J97" s="23"/>
      <c r="K97" s="23"/>
      <c r="L97" s="23"/>
      <c r="M97" s="23"/>
    </row>
    <row r="98" spans="10:13" x14ac:dyDescent="0.35">
      <c r="J98" s="23"/>
      <c r="K98" s="23"/>
      <c r="L98" s="23"/>
      <c r="M98" s="23"/>
    </row>
    <row r="99" spans="10:13" x14ac:dyDescent="0.35">
      <c r="J99" s="23"/>
      <c r="K99" s="23"/>
      <c r="L99" s="23"/>
      <c r="M99" s="23"/>
    </row>
    <row r="100" spans="10:13" x14ac:dyDescent="0.35">
      <c r="J100" s="23"/>
      <c r="K100" s="23"/>
      <c r="L100" s="23"/>
      <c r="M100" s="23"/>
    </row>
    <row r="101" spans="10:13" x14ac:dyDescent="0.35">
      <c r="J101" s="23"/>
      <c r="K101" s="23"/>
      <c r="L101" s="23"/>
      <c r="M101" s="23"/>
    </row>
    <row r="102" spans="10:13" x14ac:dyDescent="0.35">
      <c r="J102" s="23"/>
      <c r="K102" s="23"/>
      <c r="L102" s="23"/>
      <c r="M102" s="23"/>
    </row>
    <row r="103" spans="10:13" x14ac:dyDescent="0.35">
      <c r="J103" s="23"/>
      <c r="K103" s="23"/>
      <c r="L103" s="23"/>
      <c r="M103" s="23"/>
    </row>
    <row r="104" spans="10:13" x14ac:dyDescent="0.35">
      <c r="J104" s="23"/>
    </row>
    <row r="105" spans="10:13" x14ac:dyDescent="0.35">
      <c r="J105" s="23"/>
    </row>
    <row r="106" spans="10:13" x14ac:dyDescent="0.35">
      <c r="J106" s="23"/>
    </row>
    <row r="107" spans="10:13" x14ac:dyDescent="0.35">
      <c r="J107" s="23"/>
    </row>
    <row r="108" spans="10:13" x14ac:dyDescent="0.35">
      <c r="J108" s="23"/>
    </row>
    <row r="109" spans="10:13" x14ac:dyDescent="0.35">
      <c r="J109" s="23"/>
    </row>
    <row r="110" spans="10:13" x14ac:dyDescent="0.35">
      <c r="J110" s="23"/>
    </row>
    <row r="111" spans="10:13" x14ac:dyDescent="0.35">
      <c r="J111" s="23"/>
    </row>
    <row r="112" spans="10:13" x14ac:dyDescent="0.35">
      <c r="J112" s="23"/>
    </row>
    <row r="113" spans="10:10" x14ac:dyDescent="0.35">
      <c r="J113" s="23"/>
    </row>
    <row r="114" spans="10:10" x14ac:dyDescent="0.35">
      <c r="J114" s="23"/>
    </row>
    <row r="115" spans="10:10" x14ac:dyDescent="0.35">
      <c r="J115" s="23"/>
    </row>
    <row r="116" spans="10:10" x14ac:dyDescent="0.35">
      <c r="J116" s="23"/>
    </row>
    <row r="117" spans="10:10" x14ac:dyDescent="0.35">
      <c r="J117" s="23"/>
    </row>
    <row r="118" spans="10:10" x14ac:dyDescent="0.35">
      <c r="J118" s="23"/>
    </row>
    <row r="119" spans="10:10" x14ac:dyDescent="0.35">
      <c r="J119" s="23"/>
    </row>
    <row r="120" spans="10:10" x14ac:dyDescent="0.35">
      <c r="J120" s="23"/>
    </row>
    <row r="121" spans="10:10" x14ac:dyDescent="0.35">
      <c r="J121" s="23"/>
    </row>
    <row r="122" spans="10:10" x14ac:dyDescent="0.35">
      <c r="J122" s="23"/>
    </row>
    <row r="123" spans="10:10" x14ac:dyDescent="0.35">
      <c r="J123" s="23"/>
    </row>
    <row r="124" spans="10:10" x14ac:dyDescent="0.35">
      <c r="J124" s="23"/>
    </row>
    <row r="125" spans="10:10" x14ac:dyDescent="0.35">
      <c r="J125" s="23"/>
    </row>
    <row r="126" spans="10:10" x14ac:dyDescent="0.35">
      <c r="J126" s="23"/>
    </row>
    <row r="127" spans="10:10" x14ac:dyDescent="0.35">
      <c r="J127" s="23"/>
    </row>
    <row r="128" spans="10:10" x14ac:dyDescent="0.35">
      <c r="J128" s="23"/>
    </row>
    <row r="129" spans="10:10" x14ac:dyDescent="0.35">
      <c r="J129" s="23"/>
    </row>
    <row r="130" spans="10:10" x14ac:dyDescent="0.35">
      <c r="J130" s="23"/>
    </row>
    <row r="131" spans="10:10" x14ac:dyDescent="0.35">
      <c r="J131" s="23"/>
    </row>
    <row r="132" spans="10:10" x14ac:dyDescent="0.35">
      <c r="J132" s="23"/>
    </row>
    <row r="133" spans="10:10" x14ac:dyDescent="0.35">
      <c r="J133" s="23"/>
    </row>
    <row r="134" spans="10:10" x14ac:dyDescent="0.35">
      <c r="J134" s="23"/>
    </row>
    <row r="135" spans="10:10" x14ac:dyDescent="0.35">
      <c r="J135" s="23"/>
    </row>
    <row r="136" spans="10:10" x14ac:dyDescent="0.35">
      <c r="J136" s="23"/>
    </row>
    <row r="137" spans="10:10" x14ac:dyDescent="0.35">
      <c r="J137" s="23"/>
    </row>
    <row r="138" spans="10:10" x14ac:dyDescent="0.35">
      <c r="J138" s="23"/>
    </row>
    <row r="139" spans="10:10" x14ac:dyDescent="0.35">
      <c r="J139" s="23"/>
    </row>
    <row r="140" spans="10:10" x14ac:dyDescent="0.35">
      <c r="J140" s="23"/>
    </row>
    <row r="141" spans="10:10" x14ac:dyDescent="0.35">
      <c r="J141" s="23"/>
    </row>
    <row r="142" spans="10:10" x14ac:dyDescent="0.35">
      <c r="J142" s="23"/>
    </row>
    <row r="143" spans="10:10" x14ac:dyDescent="0.35">
      <c r="J143" s="23"/>
    </row>
    <row r="144" spans="10:10" x14ac:dyDescent="0.35">
      <c r="J144" s="23"/>
    </row>
    <row r="145" spans="10:10" x14ac:dyDescent="0.35">
      <c r="J145" s="23"/>
    </row>
    <row r="146" spans="10:10" x14ac:dyDescent="0.35">
      <c r="J146" s="23"/>
    </row>
    <row r="147" spans="10:10" x14ac:dyDescent="0.35">
      <c r="J147" s="23"/>
    </row>
    <row r="148" spans="10:10" x14ac:dyDescent="0.35">
      <c r="J148" s="23"/>
    </row>
    <row r="149" spans="10:10" x14ac:dyDescent="0.35">
      <c r="J149" s="23"/>
    </row>
    <row r="150" spans="10:10" x14ac:dyDescent="0.35">
      <c r="J150" s="23"/>
    </row>
    <row r="151" spans="10:10" x14ac:dyDescent="0.35">
      <c r="J151" s="23"/>
    </row>
    <row r="152" spans="10:10" x14ac:dyDescent="0.35">
      <c r="J152" s="23"/>
    </row>
    <row r="153" spans="10:10" x14ac:dyDescent="0.35">
      <c r="J153" s="23"/>
    </row>
    <row r="154" spans="10:10" x14ac:dyDescent="0.35">
      <c r="J154" s="23"/>
    </row>
    <row r="155" spans="10:10" x14ac:dyDescent="0.35">
      <c r="J155" s="23"/>
    </row>
    <row r="156" spans="10:10" x14ac:dyDescent="0.35">
      <c r="J156" s="23"/>
    </row>
    <row r="157" spans="10:10" x14ac:dyDescent="0.35">
      <c r="J157" s="23"/>
    </row>
    <row r="158" spans="10:10" x14ac:dyDescent="0.35">
      <c r="J158" s="23"/>
    </row>
    <row r="159" spans="10:10" x14ac:dyDescent="0.35">
      <c r="J159" s="23"/>
    </row>
    <row r="160" spans="10:10" x14ac:dyDescent="0.35">
      <c r="J160" s="23"/>
    </row>
    <row r="161" spans="10:10" x14ac:dyDescent="0.35">
      <c r="J161" s="23"/>
    </row>
    <row r="162" spans="10:10" x14ac:dyDescent="0.35">
      <c r="J162" s="23"/>
    </row>
    <row r="163" spans="10:10" x14ac:dyDescent="0.35">
      <c r="J163" s="23"/>
    </row>
    <row r="164" spans="10:10" x14ac:dyDescent="0.35">
      <c r="J164" s="23"/>
    </row>
    <row r="165" spans="10:10" x14ac:dyDescent="0.35">
      <c r="J165" s="23"/>
    </row>
    <row r="166" spans="10:10" x14ac:dyDescent="0.35">
      <c r="J166" s="23"/>
    </row>
    <row r="167" spans="10:10" x14ac:dyDescent="0.35">
      <c r="J167" s="23"/>
    </row>
    <row r="168" spans="10:10" x14ac:dyDescent="0.35">
      <c r="J168" s="23"/>
    </row>
    <row r="169" spans="10:10" x14ac:dyDescent="0.35">
      <c r="J169" s="23"/>
    </row>
    <row r="170" spans="10:10" x14ac:dyDescent="0.35">
      <c r="J170" s="23"/>
    </row>
    <row r="171" spans="10:10" x14ac:dyDescent="0.35">
      <c r="J171" s="23"/>
    </row>
    <row r="172" spans="10:10" x14ac:dyDescent="0.35">
      <c r="J172" s="23"/>
    </row>
    <row r="173" spans="10:10" x14ac:dyDescent="0.35">
      <c r="J173" s="23"/>
    </row>
    <row r="174" spans="10:10" x14ac:dyDescent="0.35">
      <c r="J174" s="23"/>
    </row>
    <row r="175" spans="10:10" x14ac:dyDescent="0.35">
      <c r="J175" s="23"/>
    </row>
    <row r="176" spans="10:10" x14ac:dyDescent="0.35">
      <c r="J176" s="23"/>
    </row>
    <row r="177" spans="10:10" x14ac:dyDescent="0.35">
      <c r="J177" s="23"/>
    </row>
    <row r="178" spans="10:10" x14ac:dyDescent="0.35">
      <c r="J178" s="23"/>
    </row>
    <row r="179" spans="10:10" x14ac:dyDescent="0.35">
      <c r="J179" s="23"/>
    </row>
    <row r="180" spans="10:10" x14ac:dyDescent="0.35">
      <c r="J180" s="23"/>
    </row>
    <row r="181" spans="10:10" x14ac:dyDescent="0.35">
      <c r="J181" s="23"/>
    </row>
    <row r="182" spans="10:10" x14ac:dyDescent="0.35">
      <c r="J182" s="23"/>
    </row>
    <row r="183" spans="10:10" x14ac:dyDescent="0.35">
      <c r="J183" s="23"/>
    </row>
    <row r="184" spans="10:10" x14ac:dyDescent="0.35">
      <c r="J184" s="23"/>
    </row>
    <row r="185" spans="10:10" x14ac:dyDescent="0.35">
      <c r="J185" s="23"/>
    </row>
    <row r="186" spans="10:10" x14ac:dyDescent="0.35">
      <c r="J186" s="23"/>
    </row>
    <row r="187" spans="10:10" x14ac:dyDescent="0.35">
      <c r="J187" s="23"/>
    </row>
    <row r="188" spans="10:10" x14ac:dyDescent="0.35">
      <c r="J188" s="23"/>
    </row>
    <row r="189" spans="10:10" x14ac:dyDescent="0.35">
      <c r="J189" s="23"/>
    </row>
    <row r="190" spans="10:10" x14ac:dyDescent="0.35">
      <c r="J190" s="23"/>
    </row>
    <row r="191" spans="10:10" x14ac:dyDescent="0.35">
      <c r="J191" s="23"/>
    </row>
    <row r="192" spans="10:10" x14ac:dyDescent="0.35">
      <c r="J192" s="23"/>
    </row>
    <row r="193" spans="10:10" x14ac:dyDescent="0.35">
      <c r="J193" s="23"/>
    </row>
    <row r="194" spans="10:10" x14ac:dyDescent="0.35">
      <c r="J194" s="23"/>
    </row>
    <row r="195" spans="10:10" x14ac:dyDescent="0.35">
      <c r="J195" s="23"/>
    </row>
    <row r="196" spans="10:10" x14ac:dyDescent="0.35">
      <c r="J196" s="23"/>
    </row>
    <row r="197" spans="10:10" x14ac:dyDescent="0.35">
      <c r="J197" s="23"/>
    </row>
    <row r="198" spans="10:10" x14ac:dyDescent="0.35">
      <c r="J198" s="23"/>
    </row>
    <row r="199" spans="10:10" x14ac:dyDescent="0.35">
      <c r="J199" s="23"/>
    </row>
    <row r="200" spans="10:10" x14ac:dyDescent="0.35">
      <c r="J200" s="23"/>
    </row>
    <row r="201" spans="10:10" x14ac:dyDescent="0.35">
      <c r="J201" s="23"/>
    </row>
    <row r="202" spans="10:10" x14ac:dyDescent="0.35">
      <c r="J202" s="23"/>
    </row>
    <row r="203" spans="10:10" x14ac:dyDescent="0.35">
      <c r="J203" s="23"/>
    </row>
    <row r="204" spans="10:10" x14ac:dyDescent="0.35">
      <c r="J204" s="23"/>
    </row>
    <row r="205" spans="10:10" x14ac:dyDescent="0.35">
      <c r="J205" s="23"/>
    </row>
    <row r="206" spans="10:10" x14ac:dyDescent="0.35">
      <c r="J206" s="23"/>
    </row>
    <row r="207" spans="10:10" x14ac:dyDescent="0.35">
      <c r="J207" s="23"/>
    </row>
    <row r="208" spans="10:10" x14ac:dyDescent="0.35">
      <c r="J208" s="23"/>
    </row>
    <row r="209" spans="10:10" x14ac:dyDescent="0.35">
      <c r="J209" s="23"/>
    </row>
    <row r="210" spans="10:10" x14ac:dyDescent="0.35">
      <c r="J210" s="23"/>
    </row>
    <row r="211" spans="10:10" x14ac:dyDescent="0.35">
      <c r="J211" s="23"/>
    </row>
    <row r="212" spans="10:10" x14ac:dyDescent="0.35">
      <c r="J212" s="23"/>
    </row>
    <row r="213" spans="10:10" x14ac:dyDescent="0.35">
      <c r="J213" s="23"/>
    </row>
    <row r="214" spans="10:10" x14ac:dyDescent="0.35">
      <c r="J214" s="23"/>
    </row>
    <row r="215" spans="10:10" x14ac:dyDescent="0.35">
      <c r="J215" s="23"/>
    </row>
    <row r="216" spans="10:10" x14ac:dyDescent="0.35">
      <c r="J216" s="23"/>
    </row>
    <row r="217" spans="10:10" x14ac:dyDescent="0.35">
      <c r="J217" s="23"/>
    </row>
    <row r="218" spans="10:10" x14ac:dyDescent="0.35">
      <c r="J218" s="23"/>
    </row>
    <row r="219" spans="10:10" x14ac:dyDescent="0.35">
      <c r="J219" s="23"/>
    </row>
    <row r="220" spans="10:10" x14ac:dyDescent="0.35">
      <c r="J220" s="23"/>
    </row>
    <row r="221" spans="10:10" x14ac:dyDescent="0.35">
      <c r="J221" s="23"/>
    </row>
    <row r="222" spans="10:10" x14ac:dyDescent="0.35">
      <c r="J222" s="23"/>
    </row>
    <row r="223" spans="10:10" x14ac:dyDescent="0.35">
      <c r="J223" s="23"/>
    </row>
    <row r="224" spans="10:10" x14ac:dyDescent="0.35">
      <c r="J224" s="23"/>
    </row>
    <row r="225" spans="10:10" x14ac:dyDescent="0.35">
      <c r="J225" s="23"/>
    </row>
    <row r="226" spans="10:10" x14ac:dyDescent="0.35">
      <c r="J226" s="23"/>
    </row>
    <row r="227" spans="10:10" x14ac:dyDescent="0.35">
      <c r="J227" s="23"/>
    </row>
    <row r="228" spans="10:10" x14ac:dyDescent="0.35">
      <c r="J228" s="23"/>
    </row>
    <row r="229" spans="10:10" x14ac:dyDescent="0.35">
      <c r="J229" s="23"/>
    </row>
    <row r="230" spans="10:10" x14ac:dyDescent="0.35">
      <c r="J230" s="23"/>
    </row>
    <row r="231" spans="10:10" x14ac:dyDescent="0.35">
      <c r="J231" s="23"/>
    </row>
    <row r="232" spans="10:10" x14ac:dyDescent="0.35">
      <c r="J232" s="23"/>
    </row>
    <row r="233" spans="10:10" x14ac:dyDescent="0.35">
      <c r="J233" s="23"/>
    </row>
    <row r="234" spans="10:10" x14ac:dyDescent="0.35">
      <c r="J234" s="23"/>
    </row>
    <row r="235" spans="10:10" x14ac:dyDescent="0.35">
      <c r="J235" s="23"/>
    </row>
    <row r="236" spans="10:10" x14ac:dyDescent="0.35">
      <c r="J236" s="23"/>
    </row>
    <row r="237" spans="10:10" x14ac:dyDescent="0.35">
      <c r="J237" s="23"/>
    </row>
    <row r="238" spans="10:10" x14ac:dyDescent="0.35">
      <c r="J238" s="23"/>
    </row>
    <row r="239" spans="10:10" x14ac:dyDescent="0.35">
      <c r="J239" s="23"/>
    </row>
    <row r="240" spans="10:10" x14ac:dyDescent="0.35">
      <c r="J240" s="23"/>
    </row>
    <row r="241" spans="10:10" x14ac:dyDescent="0.35">
      <c r="J241" s="23"/>
    </row>
    <row r="242" spans="10:10" x14ac:dyDescent="0.35">
      <c r="J242" s="23"/>
    </row>
    <row r="243" spans="10:10" x14ac:dyDescent="0.35">
      <c r="J243" s="23"/>
    </row>
    <row r="244" spans="10:10" x14ac:dyDescent="0.35">
      <c r="J244" s="23"/>
    </row>
    <row r="245" spans="10:10" x14ac:dyDescent="0.35">
      <c r="J245" s="23"/>
    </row>
    <row r="246" spans="10:10" x14ac:dyDescent="0.35">
      <c r="J246" s="23"/>
    </row>
    <row r="247" spans="10:10" x14ac:dyDescent="0.35">
      <c r="J247" s="23"/>
    </row>
    <row r="248" spans="10:10" x14ac:dyDescent="0.35">
      <c r="J248" s="23"/>
    </row>
    <row r="249" spans="10:10" x14ac:dyDescent="0.35">
      <c r="J249" s="23"/>
    </row>
    <row r="250" spans="10:10" x14ac:dyDescent="0.35">
      <c r="J250" s="23"/>
    </row>
    <row r="251" spans="10:10" x14ac:dyDescent="0.35">
      <c r="J251" s="23"/>
    </row>
    <row r="252" spans="10:10" x14ac:dyDescent="0.35">
      <c r="J252" s="23"/>
    </row>
    <row r="253" spans="10:10" x14ac:dyDescent="0.35">
      <c r="J253" s="23"/>
    </row>
    <row r="254" spans="10:10" x14ac:dyDescent="0.35">
      <c r="J254" s="23"/>
    </row>
    <row r="255" spans="10:10" x14ac:dyDescent="0.35">
      <c r="J255" s="23"/>
    </row>
    <row r="256" spans="10:10" x14ac:dyDescent="0.35">
      <c r="J256" s="23"/>
    </row>
    <row r="257" spans="10:10" x14ac:dyDescent="0.35">
      <c r="J257" s="23"/>
    </row>
    <row r="258" spans="10:10" x14ac:dyDescent="0.35">
      <c r="J258" s="23"/>
    </row>
    <row r="259" spans="10:10" x14ac:dyDescent="0.35">
      <c r="J259" s="23"/>
    </row>
    <row r="260" spans="10:10" x14ac:dyDescent="0.35">
      <c r="J260" s="23"/>
    </row>
    <row r="261" spans="10:10" x14ac:dyDescent="0.35">
      <c r="J261" s="23"/>
    </row>
    <row r="262" spans="10:10" x14ac:dyDescent="0.35">
      <c r="J262" s="23"/>
    </row>
    <row r="263" spans="10:10" x14ac:dyDescent="0.35">
      <c r="J263" s="23"/>
    </row>
    <row r="264" spans="10:10" x14ac:dyDescent="0.35">
      <c r="J264" s="23"/>
    </row>
    <row r="265" spans="10:10" x14ac:dyDescent="0.35">
      <c r="J265" s="23"/>
    </row>
    <row r="266" spans="10:10" x14ac:dyDescent="0.35">
      <c r="J266" s="23"/>
    </row>
    <row r="267" spans="10:10" x14ac:dyDescent="0.35">
      <c r="J267" s="23"/>
    </row>
    <row r="268" spans="10:10" x14ac:dyDescent="0.35">
      <c r="J268" s="23"/>
    </row>
    <row r="269" spans="10:10" x14ac:dyDescent="0.35">
      <c r="J269" s="23"/>
    </row>
    <row r="270" spans="10:10" x14ac:dyDescent="0.35">
      <c r="J270" s="23"/>
    </row>
    <row r="271" spans="10:10" x14ac:dyDescent="0.35">
      <c r="J271" s="23"/>
    </row>
    <row r="272" spans="10:10" x14ac:dyDescent="0.35">
      <c r="J272" s="23"/>
    </row>
    <row r="273" spans="10:10" x14ac:dyDescent="0.35">
      <c r="J273" s="23"/>
    </row>
    <row r="274" spans="10:10" x14ac:dyDescent="0.35">
      <c r="J274" s="23"/>
    </row>
    <row r="275" spans="10:10" x14ac:dyDescent="0.35">
      <c r="J275" s="23"/>
    </row>
    <row r="276" spans="10:10" x14ac:dyDescent="0.35">
      <c r="J276" s="23"/>
    </row>
    <row r="277" spans="10:10" x14ac:dyDescent="0.35">
      <c r="J277" s="23"/>
    </row>
    <row r="278" spans="10:10" x14ac:dyDescent="0.35">
      <c r="J278" s="23"/>
    </row>
    <row r="279" spans="10:10" x14ac:dyDescent="0.35">
      <c r="J279" s="23"/>
    </row>
    <row r="280" spans="10:10" x14ac:dyDescent="0.35">
      <c r="J280" s="23"/>
    </row>
    <row r="281" spans="10:10" x14ac:dyDescent="0.35">
      <c r="J281" s="23"/>
    </row>
    <row r="282" spans="10:10" x14ac:dyDescent="0.35">
      <c r="J282" s="23"/>
    </row>
    <row r="283" spans="10:10" x14ac:dyDescent="0.35">
      <c r="J283" s="23"/>
    </row>
    <row r="284" spans="10:10" x14ac:dyDescent="0.35">
      <c r="J284" s="23"/>
    </row>
    <row r="285" spans="10:10" x14ac:dyDescent="0.35">
      <c r="J285" s="23"/>
    </row>
    <row r="286" spans="10:10" x14ac:dyDescent="0.35">
      <c r="J286" s="23"/>
    </row>
    <row r="287" spans="10:10" x14ac:dyDescent="0.35">
      <c r="J287" s="23"/>
    </row>
    <row r="288" spans="10:10" x14ac:dyDescent="0.35">
      <c r="J288" s="23"/>
    </row>
    <row r="289" spans="10:10" x14ac:dyDescent="0.35">
      <c r="J289" s="23"/>
    </row>
    <row r="290" spans="10:10" x14ac:dyDescent="0.35">
      <c r="J290" s="23"/>
    </row>
    <row r="291" spans="10:10" x14ac:dyDescent="0.35">
      <c r="J291" s="23"/>
    </row>
    <row r="292" spans="10:10" x14ac:dyDescent="0.35">
      <c r="J292" s="23"/>
    </row>
    <row r="293" spans="10:10" x14ac:dyDescent="0.35">
      <c r="J293" s="23"/>
    </row>
    <row r="294" spans="10:10" x14ac:dyDescent="0.35">
      <c r="J294" s="23"/>
    </row>
    <row r="295" spans="10:10" x14ac:dyDescent="0.35">
      <c r="J295" s="23"/>
    </row>
    <row r="296" spans="10:10" x14ac:dyDescent="0.35">
      <c r="J296" s="23"/>
    </row>
    <row r="297" spans="10:10" x14ac:dyDescent="0.35">
      <c r="J297" s="23"/>
    </row>
    <row r="298" spans="10:10" x14ac:dyDescent="0.35">
      <c r="J298" s="23"/>
    </row>
    <row r="299" spans="10:10" x14ac:dyDescent="0.35">
      <c r="J299" s="23"/>
    </row>
    <row r="300" spans="10:10" x14ac:dyDescent="0.35">
      <c r="J300" s="23"/>
    </row>
    <row r="301" spans="10:10" x14ac:dyDescent="0.35">
      <c r="J301" s="23"/>
    </row>
    <row r="302" spans="10:10" x14ac:dyDescent="0.35">
      <c r="J302" s="23"/>
    </row>
    <row r="303" spans="10:10" x14ac:dyDescent="0.35">
      <c r="J303" s="23"/>
    </row>
    <row r="304" spans="10:10" x14ac:dyDescent="0.35">
      <c r="J304" s="23"/>
    </row>
    <row r="305" spans="10:10" x14ac:dyDescent="0.35">
      <c r="J305" s="23"/>
    </row>
    <row r="306" spans="10:10" x14ac:dyDescent="0.35">
      <c r="J306" s="23"/>
    </row>
    <row r="307" spans="10:10" x14ac:dyDescent="0.35">
      <c r="J307" s="23"/>
    </row>
    <row r="308" spans="10:10" x14ac:dyDescent="0.35">
      <c r="J308" s="23"/>
    </row>
    <row r="309" spans="10:10" x14ac:dyDescent="0.35">
      <c r="J309" s="23"/>
    </row>
    <row r="310" spans="10:10" x14ac:dyDescent="0.35">
      <c r="J310" s="23"/>
    </row>
    <row r="311" spans="10:10" x14ac:dyDescent="0.35">
      <c r="J311" s="23"/>
    </row>
    <row r="312" spans="10:10" x14ac:dyDescent="0.35">
      <c r="J312" s="23"/>
    </row>
    <row r="313" spans="10:10" x14ac:dyDescent="0.35">
      <c r="J313" s="23"/>
    </row>
    <row r="314" spans="10:10" x14ac:dyDescent="0.35">
      <c r="J314" s="23"/>
    </row>
    <row r="315" spans="10:10" x14ac:dyDescent="0.35">
      <c r="J315" s="23"/>
    </row>
    <row r="316" spans="10:10" x14ac:dyDescent="0.35">
      <c r="J316" s="23"/>
    </row>
    <row r="317" spans="10:10" x14ac:dyDescent="0.35">
      <c r="J317" s="23"/>
    </row>
    <row r="318" spans="10:10" x14ac:dyDescent="0.35">
      <c r="J318" s="23"/>
    </row>
    <row r="319" spans="10:10" x14ac:dyDescent="0.35">
      <c r="J319" s="23"/>
    </row>
    <row r="320" spans="10:10" x14ac:dyDescent="0.35">
      <c r="J320" s="23"/>
    </row>
    <row r="321" spans="10:10" x14ac:dyDescent="0.35">
      <c r="J321" s="23"/>
    </row>
    <row r="322" spans="10:10" x14ac:dyDescent="0.35">
      <c r="J322" s="23"/>
    </row>
    <row r="323" spans="10:10" x14ac:dyDescent="0.35">
      <c r="J323" s="23"/>
    </row>
    <row r="324" spans="10:10" x14ac:dyDescent="0.35">
      <c r="J324" s="23"/>
    </row>
    <row r="325" spans="10:10" x14ac:dyDescent="0.35">
      <c r="J325" s="23"/>
    </row>
    <row r="326" spans="10:10" x14ac:dyDescent="0.35">
      <c r="J326" s="23"/>
    </row>
    <row r="327" spans="10:10" x14ac:dyDescent="0.35">
      <c r="J327" s="23"/>
    </row>
    <row r="328" spans="10:10" x14ac:dyDescent="0.35">
      <c r="J328" s="23"/>
    </row>
    <row r="329" spans="10:10" x14ac:dyDescent="0.35">
      <c r="J329" s="23"/>
    </row>
    <row r="330" spans="10:10" x14ac:dyDescent="0.35">
      <c r="J330" s="23"/>
    </row>
    <row r="331" spans="10:10" x14ac:dyDescent="0.35">
      <c r="J331" s="23"/>
    </row>
    <row r="332" spans="10:10" x14ac:dyDescent="0.35">
      <c r="J332" s="23"/>
    </row>
    <row r="333" spans="10:10" x14ac:dyDescent="0.35">
      <c r="J333" s="23"/>
    </row>
    <row r="334" spans="10:10" x14ac:dyDescent="0.35">
      <c r="J334" s="23"/>
    </row>
    <row r="335" spans="10:10" x14ac:dyDescent="0.35">
      <c r="J335" s="23"/>
    </row>
    <row r="336" spans="10:10" x14ac:dyDescent="0.35">
      <c r="J336" s="23"/>
    </row>
    <row r="337" spans="10:10" x14ac:dyDescent="0.35">
      <c r="J337" s="23"/>
    </row>
    <row r="338" spans="10:10" x14ac:dyDescent="0.35">
      <c r="J338" s="23"/>
    </row>
    <row r="339" spans="10:10" x14ac:dyDescent="0.35">
      <c r="J339" s="23"/>
    </row>
    <row r="340" spans="10:10" x14ac:dyDescent="0.35">
      <c r="J340" s="23"/>
    </row>
    <row r="341" spans="10:10" x14ac:dyDescent="0.35">
      <c r="J341" s="23"/>
    </row>
    <row r="342" spans="10:10" x14ac:dyDescent="0.35">
      <c r="J342" s="23"/>
    </row>
    <row r="343" spans="10:10" x14ac:dyDescent="0.35">
      <c r="J343" s="23"/>
    </row>
    <row r="344" spans="10:10" x14ac:dyDescent="0.35">
      <c r="J344" s="23"/>
    </row>
    <row r="345" spans="10:10" x14ac:dyDescent="0.35">
      <c r="J345" s="23"/>
    </row>
    <row r="346" spans="10:10" x14ac:dyDescent="0.35">
      <c r="J346" s="23"/>
    </row>
    <row r="347" spans="10:10" x14ac:dyDescent="0.35">
      <c r="J347" s="23"/>
    </row>
    <row r="348" spans="10:10" x14ac:dyDescent="0.35">
      <c r="J348" s="23"/>
    </row>
    <row r="349" spans="10:10" x14ac:dyDescent="0.35">
      <c r="J349" s="23"/>
    </row>
    <row r="350" spans="10:10" x14ac:dyDescent="0.35">
      <c r="J350" s="23"/>
    </row>
    <row r="351" spans="10:10" x14ac:dyDescent="0.35">
      <c r="J351" s="23"/>
    </row>
    <row r="352" spans="10:10" x14ac:dyDescent="0.35">
      <c r="J352" s="23"/>
    </row>
    <row r="353" spans="10:10" x14ac:dyDescent="0.35">
      <c r="J353" s="23"/>
    </row>
    <row r="354" spans="10:10" x14ac:dyDescent="0.35">
      <c r="J354" s="23"/>
    </row>
    <row r="355" spans="10:10" x14ac:dyDescent="0.35">
      <c r="J355" s="23"/>
    </row>
    <row r="356" spans="10:10" x14ac:dyDescent="0.35">
      <c r="J356" s="23"/>
    </row>
    <row r="357" spans="10:10" x14ac:dyDescent="0.35">
      <c r="J357" s="23"/>
    </row>
    <row r="358" spans="10:10" x14ac:dyDescent="0.35">
      <c r="J358" s="23"/>
    </row>
    <row r="359" spans="10:10" x14ac:dyDescent="0.35">
      <c r="J359" s="23"/>
    </row>
    <row r="360" spans="10:10" x14ac:dyDescent="0.35">
      <c r="J360" s="23"/>
    </row>
    <row r="361" spans="10:10" x14ac:dyDescent="0.35">
      <c r="J361" s="23"/>
    </row>
    <row r="362" spans="10:10" x14ac:dyDescent="0.35">
      <c r="J362" s="23"/>
    </row>
    <row r="363" spans="10:10" x14ac:dyDescent="0.35">
      <c r="J363" s="23"/>
    </row>
    <row r="364" spans="10:10" x14ac:dyDescent="0.35">
      <c r="J364" s="23"/>
    </row>
    <row r="365" spans="10:10" x14ac:dyDescent="0.35">
      <c r="J365" s="23"/>
    </row>
    <row r="366" spans="10:10" x14ac:dyDescent="0.35">
      <c r="J366" s="23"/>
    </row>
    <row r="367" spans="10:10" x14ac:dyDescent="0.35">
      <c r="J367" s="23"/>
    </row>
    <row r="368" spans="10:10" x14ac:dyDescent="0.35">
      <c r="J368" s="23"/>
    </row>
    <row r="369" spans="10:10" x14ac:dyDescent="0.35">
      <c r="J369" s="23"/>
    </row>
    <row r="370" spans="10:10" x14ac:dyDescent="0.35">
      <c r="J370" s="23"/>
    </row>
    <row r="371" spans="10:10" x14ac:dyDescent="0.35">
      <c r="J371" s="23"/>
    </row>
    <row r="372" spans="10:10" x14ac:dyDescent="0.35">
      <c r="J372" s="23"/>
    </row>
    <row r="373" spans="10:10" x14ac:dyDescent="0.35">
      <c r="J373" s="23"/>
    </row>
    <row r="374" spans="10:10" x14ac:dyDescent="0.35">
      <c r="J374" s="23"/>
    </row>
    <row r="375" spans="10:10" x14ac:dyDescent="0.35">
      <c r="J375" s="23"/>
    </row>
    <row r="376" spans="10:10" x14ac:dyDescent="0.35">
      <c r="J376" s="23"/>
    </row>
    <row r="377" spans="10:10" x14ac:dyDescent="0.35">
      <c r="J377" s="23"/>
    </row>
    <row r="378" spans="10:10" x14ac:dyDescent="0.35">
      <c r="J378" s="23"/>
    </row>
    <row r="379" spans="10:10" x14ac:dyDescent="0.35">
      <c r="J379" s="23"/>
    </row>
    <row r="380" spans="10:10" x14ac:dyDescent="0.35">
      <c r="J380" s="23"/>
    </row>
    <row r="381" spans="10:10" x14ac:dyDescent="0.35">
      <c r="J381" s="23"/>
    </row>
    <row r="382" spans="10:10" x14ac:dyDescent="0.35">
      <c r="J382" s="23"/>
    </row>
    <row r="383" spans="10:10" x14ac:dyDescent="0.35">
      <c r="J383" s="23"/>
    </row>
    <row r="384" spans="10:10" x14ac:dyDescent="0.35">
      <c r="J384" s="23"/>
    </row>
    <row r="385" spans="10:10" x14ac:dyDescent="0.35">
      <c r="J385" s="23"/>
    </row>
    <row r="386" spans="10:10" x14ac:dyDescent="0.35">
      <c r="J386" s="23"/>
    </row>
    <row r="387" spans="10:10" x14ac:dyDescent="0.35">
      <c r="J387" s="23"/>
    </row>
    <row r="388" spans="10:10" x14ac:dyDescent="0.35">
      <c r="J388" s="23"/>
    </row>
    <row r="389" spans="10:10" x14ac:dyDescent="0.35">
      <c r="J389" s="23"/>
    </row>
    <row r="390" spans="10:10" x14ac:dyDescent="0.35">
      <c r="J390" s="23"/>
    </row>
    <row r="391" spans="10:10" x14ac:dyDescent="0.35">
      <c r="J391" s="23"/>
    </row>
    <row r="392" spans="10:10" x14ac:dyDescent="0.35">
      <c r="J392" s="23"/>
    </row>
    <row r="393" spans="10:10" x14ac:dyDescent="0.35">
      <c r="J393" s="23"/>
    </row>
    <row r="394" spans="10:10" x14ac:dyDescent="0.35">
      <c r="J394" s="23"/>
    </row>
    <row r="395" spans="10:10" x14ac:dyDescent="0.35">
      <c r="J395" s="23"/>
    </row>
    <row r="396" spans="10:10" x14ac:dyDescent="0.35">
      <c r="J396" s="23"/>
    </row>
    <row r="397" spans="10:10" x14ac:dyDescent="0.35">
      <c r="J397" s="23"/>
    </row>
    <row r="398" spans="10:10" x14ac:dyDescent="0.35">
      <c r="J398" s="23"/>
    </row>
    <row r="399" spans="10:10" x14ac:dyDescent="0.35">
      <c r="J399" s="23"/>
    </row>
    <row r="400" spans="10:10" x14ac:dyDescent="0.35">
      <c r="J400" s="23"/>
    </row>
    <row r="401" spans="10:10" x14ac:dyDescent="0.35">
      <c r="J401" s="23"/>
    </row>
    <row r="402" spans="10:10" x14ac:dyDescent="0.35">
      <c r="J402" s="23"/>
    </row>
    <row r="403" spans="10:10" x14ac:dyDescent="0.35">
      <c r="J403" s="23"/>
    </row>
    <row r="404" spans="10:10" x14ac:dyDescent="0.35">
      <c r="J404" s="23"/>
    </row>
    <row r="405" spans="10:10" x14ac:dyDescent="0.35">
      <c r="J405" s="23"/>
    </row>
    <row r="406" spans="10:10" x14ac:dyDescent="0.35">
      <c r="J406" s="23"/>
    </row>
    <row r="407" spans="10:10" x14ac:dyDescent="0.35">
      <c r="J407" s="23"/>
    </row>
    <row r="408" spans="10:10" x14ac:dyDescent="0.35">
      <c r="J408" s="23"/>
    </row>
    <row r="409" spans="10:10" x14ac:dyDescent="0.35">
      <c r="J409" s="23"/>
    </row>
    <row r="410" spans="10:10" x14ac:dyDescent="0.35">
      <c r="J410" s="23"/>
    </row>
    <row r="411" spans="10:10" x14ac:dyDescent="0.35">
      <c r="J411" s="23"/>
    </row>
    <row r="412" spans="10:10" x14ac:dyDescent="0.35">
      <c r="J412" s="23"/>
    </row>
    <row r="413" spans="10:10" x14ac:dyDescent="0.35">
      <c r="J413" s="23"/>
    </row>
    <row r="414" spans="10:10" x14ac:dyDescent="0.35">
      <c r="J414" s="23"/>
    </row>
    <row r="415" spans="10:10" x14ac:dyDescent="0.35">
      <c r="J415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26"/>
  <sheetViews>
    <sheetView workbookViewId="0"/>
  </sheetViews>
  <sheetFormatPr defaultRowHeight="14.5" x14ac:dyDescent="0.35"/>
  <cols>
    <col min="2" max="2" width="55.7265625" customWidth="1"/>
    <col min="3" max="3" width="13.36328125" bestFit="1" customWidth="1"/>
    <col min="4" max="4" width="12.6328125" bestFit="1" customWidth="1"/>
    <col min="5" max="12" width="10.54296875" bestFit="1" customWidth="1"/>
    <col min="13" max="13" width="2.54296875" customWidth="1"/>
    <col min="14" max="23" width="11.54296875" bestFit="1" customWidth="1"/>
  </cols>
  <sheetData>
    <row r="1" spans="1:12" x14ac:dyDescent="0.35">
      <c r="A1" s="24" t="s">
        <v>59</v>
      </c>
    </row>
    <row r="2" spans="1:12" x14ac:dyDescent="0.35">
      <c r="B2" t="s">
        <v>55</v>
      </c>
      <c r="C2">
        <v>100</v>
      </c>
    </row>
    <row r="3" spans="1:12" s="23" customFormat="1" x14ac:dyDescent="0.35">
      <c r="B3" s="23" t="s">
        <v>56</v>
      </c>
      <c r="C3" s="56">
        <v>44562</v>
      </c>
    </row>
    <row r="4" spans="1:12" s="23" customFormat="1" x14ac:dyDescent="0.35">
      <c r="B4" s="23" t="s">
        <v>54</v>
      </c>
      <c r="C4" s="56">
        <v>44927</v>
      </c>
    </row>
    <row r="5" spans="1:12" s="23" customFormat="1" x14ac:dyDescent="0.35">
      <c r="C5" s="56"/>
    </row>
    <row r="6" spans="1:12" x14ac:dyDescent="0.35">
      <c r="B6" s="1" t="s">
        <v>34</v>
      </c>
      <c r="C6" s="36">
        <v>96000</v>
      </c>
    </row>
    <row r="7" spans="1:12" s="23" customFormat="1" x14ac:dyDescent="0.35">
      <c r="B7" s="1" t="s">
        <v>40</v>
      </c>
      <c r="C7" s="42">
        <v>365</v>
      </c>
    </row>
    <row r="9" spans="1:12" s="23" customFormat="1" x14ac:dyDescent="0.35">
      <c r="B9" s="23" t="s">
        <v>35</v>
      </c>
      <c r="C9" s="23">
        <v>1.03</v>
      </c>
    </row>
    <row r="10" spans="1:12" x14ac:dyDescent="0.35">
      <c r="B10" t="s">
        <v>36</v>
      </c>
      <c r="C10">
        <v>0.45</v>
      </c>
    </row>
    <row r="11" spans="1:12" s="23" customFormat="1" x14ac:dyDescent="0.35">
      <c r="B11" s="23" t="s">
        <v>37</v>
      </c>
      <c r="C11" s="23">
        <v>0.2</v>
      </c>
    </row>
    <row r="12" spans="1:12" s="23" customFormat="1" x14ac:dyDescent="0.35"/>
    <row r="13" spans="1:12" x14ac:dyDescent="0.35">
      <c r="C13" s="2" t="s">
        <v>0</v>
      </c>
      <c r="D13" s="2" t="s">
        <v>2</v>
      </c>
    </row>
    <row r="15" spans="1:12" x14ac:dyDescent="0.35">
      <c r="B15" t="s">
        <v>1</v>
      </c>
      <c r="C15" s="37">
        <v>1</v>
      </c>
      <c r="D15" s="37">
        <v>2.5</v>
      </c>
      <c r="E15" s="23"/>
      <c r="F15" s="23"/>
      <c r="G15" s="23"/>
      <c r="H15" s="23"/>
      <c r="I15" s="23"/>
      <c r="J15" s="23"/>
      <c r="K15" s="23"/>
      <c r="L15" s="23"/>
    </row>
    <row r="16" spans="1:12" x14ac:dyDescent="0.35">
      <c r="B16" t="s">
        <v>3</v>
      </c>
      <c r="C16" s="37">
        <v>7.99</v>
      </c>
      <c r="D16" s="37">
        <v>14.99</v>
      </c>
      <c r="E16" s="23"/>
      <c r="F16" s="23"/>
      <c r="G16" s="23"/>
      <c r="H16" s="23"/>
      <c r="I16" s="23"/>
      <c r="J16" s="23"/>
      <c r="K16" s="23"/>
      <c r="L16" s="23"/>
    </row>
    <row r="17" spans="1:45" x14ac:dyDescent="0.35">
      <c r="B17" t="s">
        <v>4</v>
      </c>
      <c r="C17" s="38">
        <v>3</v>
      </c>
      <c r="D17" s="38">
        <v>5</v>
      </c>
      <c r="E17" s="23"/>
      <c r="F17" s="23"/>
      <c r="G17" s="23"/>
      <c r="H17" s="23"/>
      <c r="I17" s="23"/>
      <c r="J17" s="23"/>
      <c r="K17" s="23"/>
      <c r="L17" s="23"/>
    </row>
    <row r="18" spans="1:45" x14ac:dyDescent="0.35">
      <c r="B18" t="s">
        <v>42</v>
      </c>
      <c r="C18" s="38">
        <f>500*12</f>
        <v>6000</v>
      </c>
      <c r="D18" s="38">
        <v>8000</v>
      </c>
      <c r="E18" s="23"/>
      <c r="F18" s="23"/>
      <c r="G18" s="23"/>
      <c r="H18" s="23"/>
      <c r="I18" s="23"/>
      <c r="J18" s="23"/>
      <c r="K18" s="23"/>
      <c r="L18" s="23"/>
    </row>
    <row r="19" spans="1:45" x14ac:dyDescent="0.35">
      <c r="B19" s="39" t="s">
        <v>33</v>
      </c>
      <c r="C19" s="23">
        <v>110</v>
      </c>
      <c r="D19">
        <v>52</v>
      </c>
    </row>
    <row r="20" spans="1:45" x14ac:dyDescent="0.35">
      <c r="B20" s="39" t="s">
        <v>41</v>
      </c>
      <c r="C20" s="23">
        <v>0.15</v>
      </c>
      <c r="D20">
        <v>0.55000000000000004</v>
      </c>
    </row>
    <row r="21" spans="1:45" s="20" customFormat="1" x14ac:dyDescent="0.35">
      <c r="A21" s="23"/>
      <c r="B21" s="20" t="s">
        <v>43</v>
      </c>
      <c r="C21" s="50">
        <v>0</v>
      </c>
      <c r="D21" s="50">
        <v>15000</v>
      </c>
    </row>
    <row r="22" spans="1:45" s="23" customFormat="1" x14ac:dyDescent="0.35"/>
    <row r="23" spans="1:45" x14ac:dyDescent="0.35">
      <c r="B23" s="9"/>
      <c r="C23" s="44"/>
      <c r="D23" s="44"/>
      <c r="E23" s="9"/>
      <c r="F23" s="23"/>
    </row>
    <row r="24" spans="1:45" x14ac:dyDescent="0.35">
      <c r="B24" s="9"/>
      <c r="C24" s="44"/>
      <c r="D24" s="44"/>
      <c r="E24" s="10"/>
      <c r="F24" s="10"/>
      <c r="G24" s="2"/>
      <c r="H24" s="2"/>
      <c r="I24" s="2"/>
      <c r="J24" s="2"/>
      <c r="K24" s="2"/>
      <c r="L24" s="2"/>
      <c r="M24" s="5"/>
      <c r="N24" s="59"/>
      <c r="O24" s="59"/>
      <c r="P24" s="59"/>
      <c r="Q24" s="59"/>
      <c r="R24" s="59"/>
      <c r="S24" s="59"/>
      <c r="T24" s="59"/>
      <c r="U24" s="59"/>
      <c r="V24" s="59"/>
      <c r="W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J24" s="2"/>
    </row>
    <row r="25" spans="1:45" s="23" customFormat="1" x14ac:dyDescent="0.35">
      <c r="B25" s="9"/>
      <c r="C25" s="44"/>
      <c r="D25" s="44"/>
      <c r="E25" s="10"/>
      <c r="F25" s="10"/>
      <c r="G25" s="24"/>
      <c r="H25" s="24"/>
      <c r="I25" s="24"/>
      <c r="J25" s="24"/>
      <c r="K25" s="24"/>
      <c r="L25" s="24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J25" s="24"/>
    </row>
    <row r="26" spans="1:45" x14ac:dyDescent="0.35">
      <c r="B26" s="10"/>
      <c r="C26" s="10"/>
      <c r="D26" s="10"/>
      <c r="E26" s="10"/>
      <c r="F26" s="1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x14ac:dyDescent="0.35">
      <c r="B27" s="9"/>
      <c r="C27" s="43"/>
      <c r="D27" s="43"/>
      <c r="E27" s="11"/>
      <c r="F27" s="11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 x14ac:dyDescent="0.35">
      <c r="B28" s="9"/>
      <c r="C28" s="43"/>
      <c r="D28" s="4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spans="1:45" x14ac:dyDescent="0.3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x14ac:dyDescent="0.3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x14ac:dyDescent="0.3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x14ac:dyDescent="0.3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3:45" x14ac:dyDescent="0.3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3:45" x14ac:dyDescent="0.3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spans="3:45" x14ac:dyDescent="0.3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spans="3:45" x14ac:dyDescent="0.3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3:45" x14ac:dyDescent="0.3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3:45" x14ac:dyDescent="0.3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3:45" x14ac:dyDescent="0.3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3:45" x14ac:dyDescent="0.3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spans="3:45" x14ac:dyDescent="0.3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spans="3:45" x14ac:dyDescent="0.3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3:45" x14ac:dyDescent="0.3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3:45" x14ac:dyDescent="0.3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3:45" x14ac:dyDescent="0.3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spans="3:45" x14ac:dyDescent="0.3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3:45" x14ac:dyDescent="0.3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3:45" x14ac:dyDescent="0.3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3:45" x14ac:dyDescent="0.3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3:45" x14ac:dyDescent="0.3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spans="3:45" x14ac:dyDescent="0.3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spans="3:45" x14ac:dyDescent="0.3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3:45" x14ac:dyDescent="0.3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spans="3:45" x14ac:dyDescent="0.3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spans="3:45" x14ac:dyDescent="0.3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3:45" x14ac:dyDescent="0.3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3:45" x14ac:dyDescent="0.3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3:45" x14ac:dyDescent="0.3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3:45" x14ac:dyDescent="0.3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spans="3:45" x14ac:dyDescent="0.3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3:45" x14ac:dyDescent="0.3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spans="3:45" x14ac:dyDescent="0.3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spans="3:45" x14ac:dyDescent="0.3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spans="3:45" x14ac:dyDescent="0.3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spans="3:45" x14ac:dyDescent="0.3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3:45" x14ac:dyDescent="0.3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3:45" x14ac:dyDescent="0.3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3:45" x14ac:dyDescent="0.3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3:45" x14ac:dyDescent="0.3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3:45" x14ac:dyDescent="0.3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3:45" x14ac:dyDescent="0.3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3:45" x14ac:dyDescent="0.3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3:45" x14ac:dyDescent="0.3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3:45" x14ac:dyDescent="0.3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3:45" x14ac:dyDescent="0.3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3:45" x14ac:dyDescent="0.3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spans="3:45" x14ac:dyDescent="0.3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3:45" x14ac:dyDescent="0.3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spans="3:45" x14ac:dyDescent="0.3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spans="3:45" x14ac:dyDescent="0.3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3:45" x14ac:dyDescent="0.3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spans="3:45" x14ac:dyDescent="0.3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3:45" x14ac:dyDescent="0.3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spans="3:45" x14ac:dyDescent="0.3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spans="3:45" x14ac:dyDescent="0.3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spans="3:45" x14ac:dyDescent="0.3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3:45" x14ac:dyDescent="0.3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spans="3:45" x14ac:dyDescent="0.3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spans="3:45" x14ac:dyDescent="0.3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spans="3:45" x14ac:dyDescent="0.3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spans="3:45" x14ac:dyDescent="0.3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spans="3:45" x14ac:dyDescent="0.3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3:45" x14ac:dyDescent="0.3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3:45" x14ac:dyDescent="0.3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spans="3:45" x14ac:dyDescent="0.3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spans="3:45" x14ac:dyDescent="0.3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spans="3:45" x14ac:dyDescent="0.3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spans="3:45" x14ac:dyDescent="0.3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spans="3:45" x14ac:dyDescent="0.3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spans="3:45" x14ac:dyDescent="0.3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spans="3:45" x14ac:dyDescent="0.3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spans="3:45" x14ac:dyDescent="0.3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spans="3:45" x14ac:dyDescent="0.3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spans="3:45" x14ac:dyDescent="0.3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spans="3:45" x14ac:dyDescent="0.3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spans="3:45" x14ac:dyDescent="0.3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3:45" x14ac:dyDescent="0.3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3:45" x14ac:dyDescent="0.3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3:45" x14ac:dyDescent="0.3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spans="3:45" x14ac:dyDescent="0.35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spans="3:45" x14ac:dyDescent="0.35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spans="3:45" x14ac:dyDescent="0.35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spans="3:45" x14ac:dyDescent="0.3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spans="3:45" x14ac:dyDescent="0.3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spans="3:45" x14ac:dyDescent="0.3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3:45" x14ac:dyDescent="0.3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spans="3:45" x14ac:dyDescent="0.3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spans="3:45" x14ac:dyDescent="0.3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spans="3:45" x14ac:dyDescent="0.3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spans="3:45" x14ac:dyDescent="0.3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spans="3:45" x14ac:dyDescent="0.3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spans="3:45" x14ac:dyDescent="0.3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spans="3:45" x14ac:dyDescent="0.3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spans="3:45" x14ac:dyDescent="0.3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spans="3:45" x14ac:dyDescent="0.3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spans="3:45" x14ac:dyDescent="0.3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</sheetData>
  <mergeCells count="2">
    <mergeCell ref="N24:W24"/>
    <mergeCell ref="Y24:AH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110"/>
  <sheetViews>
    <sheetView zoomScale="70" zoomScaleNormal="70" workbookViewId="0"/>
  </sheetViews>
  <sheetFormatPr defaultRowHeight="14.5" x14ac:dyDescent="0.35"/>
  <cols>
    <col min="3" max="3" width="12.6328125" bestFit="1" customWidth="1"/>
    <col min="4" max="13" width="13" customWidth="1"/>
    <col min="15" max="15" width="12.6328125" bestFit="1" customWidth="1"/>
    <col min="16" max="16" width="26.81640625" bestFit="1" customWidth="1"/>
    <col min="28" max="28" width="24.1796875" bestFit="1" customWidth="1"/>
    <col min="29" max="39" width="13.26953125" customWidth="1"/>
    <col min="41" max="41" width="23.6328125" bestFit="1" customWidth="1"/>
    <col min="42" max="42" width="10.81640625" bestFit="1" customWidth="1"/>
    <col min="53" max="53" width="29.08984375" customWidth="1"/>
  </cols>
  <sheetData>
    <row r="1" spans="1:55" x14ac:dyDescent="0.35">
      <c r="A1" s="24" t="s">
        <v>60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M1" s="23"/>
    </row>
    <row r="2" spans="1:55" x14ac:dyDescent="0.3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55" s="23" customFormat="1" x14ac:dyDescent="0.35"/>
    <row r="4" spans="1:55" x14ac:dyDescent="0.35">
      <c r="B4" s="23"/>
      <c r="C4" s="23" t="s">
        <v>8</v>
      </c>
      <c r="D4" s="34">
        <f t="shared" ref="D4:M4" si="0">MIN(D11:D110)</f>
        <v>-9.4852359558308869E-2</v>
      </c>
      <c r="E4" s="34">
        <f t="shared" si="0"/>
        <v>-9.9041745290357544E-2</v>
      </c>
      <c r="F4" s="34">
        <f t="shared" si="0"/>
        <v>-9.6547031128749586E-2</v>
      </c>
      <c r="G4" s="34">
        <f t="shared" si="0"/>
        <v>-9.8361898035161141E-2</v>
      </c>
      <c r="H4" s="34">
        <f t="shared" si="0"/>
        <v>-9.2856650927370124E-2</v>
      </c>
      <c r="I4" s="34">
        <f t="shared" si="0"/>
        <v>-9.9993656791345517E-2</v>
      </c>
      <c r="J4" s="34">
        <f t="shared" si="0"/>
        <v>-9.7494323188331344E-2</v>
      </c>
      <c r="K4" s="34">
        <f t="shared" si="0"/>
        <v>-9.6754696449906738E-2</v>
      </c>
      <c r="L4" s="34">
        <f t="shared" si="0"/>
        <v>-9.928452702609028E-2</v>
      </c>
      <c r="M4" s="34">
        <f t="shared" si="0"/>
        <v>-9.7992586548649271E-2</v>
      </c>
      <c r="N4" s="14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14"/>
      <c r="AO4" s="14"/>
      <c r="AR4" s="3"/>
      <c r="AS4" s="14"/>
    </row>
    <row r="5" spans="1:55" x14ac:dyDescent="0.35">
      <c r="B5" s="23"/>
      <c r="C5" s="23" t="s">
        <v>9</v>
      </c>
      <c r="D5" s="34">
        <f t="shared" ref="D5:M5" si="1">MAX(D11:D110)</f>
        <v>9.9544188664115144E-2</v>
      </c>
      <c r="E5" s="34">
        <f t="shared" si="1"/>
        <v>9.4997843402101295E-2</v>
      </c>
      <c r="F5" s="34">
        <f t="shared" si="1"/>
        <v>9.832752857410676E-2</v>
      </c>
      <c r="G5" s="34">
        <f t="shared" si="1"/>
        <v>9.9321815373804676E-2</v>
      </c>
      <c r="H5" s="34">
        <f t="shared" si="1"/>
        <v>9.6259800448648417E-2</v>
      </c>
      <c r="I5" s="34">
        <f t="shared" si="1"/>
        <v>9.8761341149751242E-2</v>
      </c>
      <c r="J5" s="34">
        <f t="shared" si="1"/>
        <v>9.5830535069356904E-2</v>
      </c>
      <c r="K5" s="34">
        <f t="shared" si="1"/>
        <v>9.4506078545141398E-2</v>
      </c>
      <c r="L5" s="34">
        <f t="shared" si="1"/>
        <v>9.957630929482407E-2</v>
      </c>
      <c r="M5" s="34">
        <f t="shared" si="1"/>
        <v>9.262348669775522E-2</v>
      </c>
      <c r="N5" s="14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14"/>
      <c r="AO5" s="14"/>
      <c r="AR5" s="3"/>
      <c r="AS5" s="14"/>
      <c r="BC5" s="12"/>
    </row>
    <row r="6" spans="1:55" x14ac:dyDescent="0.35">
      <c r="B6" s="23"/>
      <c r="C6" s="23" t="s">
        <v>7</v>
      </c>
      <c r="D6" s="34">
        <f t="shared" ref="D6:M6" si="2">AVERAGE(D11:D110)</f>
        <v>1.3241318883116494E-3</v>
      </c>
      <c r="E6" s="34">
        <f t="shared" si="2"/>
        <v>-7.7427955904490751E-5</v>
      </c>
      <c r="F6" s="34">
        <f t="shared" si="2"/>
        <v>-1.0751917391201111E-2</v>
      </c>
      <c r="G6" s="34">
        <f t="shared" si="2"/>
        <v>-6.7311246899540182E-3</v>
      </c>
      <c r="H6" s="34">
        <f t="shared" si="2"/>
        <v>9.7124684771797715E-3</v>
      </c>
      <c r="I6" s="34">
        <f t="shared" si="2"/>
        <v>-3.9973688262329981E-3</v>
      </c>
      <c r="J6" s="34">
        <f t="shared" si="2"/>
        <v>-3.3861572262215141E-3</v>
      </c>
      <c r="K6" s="34">
        <f t="shared" si="2"/>
        <v>3.8908832924652529E-3</v>
      </c>
      <c r="L6" s="34">
        <f t="shared" si="2"/>
        <v>-2.1530027807243517E-3</v>
      </c>
      <c r="M6" s="34">
        <f t="shared" si="2"/>
        <v>1.0816888537000736E-2</v>
      </c>
      <c r="N6" s="14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14"/>
      <c r="AO6" s="14"/>
      <c r="AR6" s="3"/>
      <c r="AS6" s="14"/>
    </row>
    <row r="7" spans="1:55" x14ac:dyDescent="0.3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P7" s="7"/>
      <c r="Q7" s="7"/>
      <c r="R7" s="7"/>
      <c r="S7" s="7"/>
      <c r="T7" s="7"/>
      <c r="U7" s="7"/>
      <c r="V7" s="7"/>
      <c r="W7" s="7"/>
      <c r="X7" s="7"/>
      <c r="Y7" s="7"/>
      <c r="Z7" s="49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14"/>
      <c r="AO7" s="14"/>
    </row>
    <row r="8" spans="1:55" x14ac:dyDescent="0.35">
      <c r="B8" s="23"/>
      <c r="C8" s="23" t="s">
        <v>39</v>
      </c>
      <c r="D8" s="23">
        <f>AVERAGE(C11:M110)</f>
        <v>4.6031566544279959E-4</v>
      </c>
      <c r="E8" s="23" t="str">
        <f>IF(INT(D8)&lt;0.1%,"OK","error should be close to 0")</f>
        <v>OK</v>
      </c>
      <c r="F8" s="23"/>
      <c r="G8" s="23"/>
      <c r="H8" s="23"/>
      <c r="I8" s="23"/>
      <c r="J8" s="23"/>
      <c r="K8" s="23"/>
      <c r="L8" s="23"/>
      <c r="M8" s="23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14"/>
      <c r="AO8" s="14"/>
    </row>
    <row r="9" spans="1:55" x14ac:dyDescent="0.35">
      <c r="B9" t="s">
        <v>51</v>
      </c>
      <c r="O9" s="2" t="s">
        <v>20</v>
      </c>
      <c r="P9" s="25" t="s">
        <v>38</v>
      </c>
      <c r="AB9" s="2" t="s">
        <v>21</v>
      </c>
      <c r="AO9" s="2" t="s">
        <v>58</v>
      </c>
    </row>
    <row r="10" spans="1:55" x14ac:dyDescent="0.35">
      <c r="B10" s="2" t="s">
        <v>19</v>
      </c>
      <c r="C10" s="2">
        <f>YEAR(Parameters!$C$3)</f>
        <v>2022</v>
      </c>
      <c r="D10" s="2">
        <f>C10+1</f>
        <v>2023</v>
      </c>
      <c r="E10" s="24">
        <f t="shared" ref="E10:M10" si="3">D10+1</f>
        <v>2024</v>
      </c>
      <c r="F10" s="24">
        <f t="shared" si="3"/>
        <v>2025</v>
      </c>
      <c r="G10" s="24">
        <f t="shared" si="3"/>
        <v>2026</v>
      </c>
      <c r="H10" s="24">
        <f t="shared" si="3"/>
        <v>2027</v>
      </c>
      <c r="I10" s="24">
        <f t="shared" si="3"/>
        <v>2028</v>
      </c>
      <c r="J10" s="24">
        <f t="shared" si="3"/>
        <v>2029</v>
      </c>
      <c r="K10" s="24">
        <f t="shared" si="3"/>
        <v>2030</v>
      </c>
      <c r="L10" s="24">
        <f t="shared" si="3"/>
        <v>2031</v>
      </c>
      <c r="M10" s="24">
        <f t="shared" si="3"/>
        <v>2032</v>
      </c>
      <c r="N10" s="2"/>
      <c r="O10" s="2" t="s">
        <v>19</v>
      </c>
      <c r="P10" s="24">
        <f>YEAR(Parameters!$C$3)</f>
        <v>2022</v>
      </c>
      <c r="Q10" s="24">
        <f>P10+1</f>
        <v>2023</v>
      </c>
      <c r="R10" s="24">
        <f t="shared" ref="R10:Z10" si="4">Q10+1</f>
        <v>2024</v>
      </c>
      <c r="S10" s="24">
        <f t="shared" si="4"/>
        <v>2025</v>
      </c>
      <c r="T10" s="24">
        <f t="shared" si="4"/>
        <v>2026</v>
      </c>
      <c r="U10" s="24">
        <f t="shared" si="4"/>
        <v>2027</v>
      </c>
      <c r="V10" s="24">
        <f t="shared" si="4"/>
        <v>2028</v>
      </c>
      <c r="W10" s="24">
        <f t="shared" si="4"/>
        <v>2029</v>
      </c>
      <c r="X10" s="24">
        <f t="shared" si="4"/>
        <v>2030</v>
      </c>
      <c r="Y10" s="24">
        <f t="shared" si="4"/>
        <v>2031</v>
      </c>
      <c r="Z10" s="24">
        <f t="shared" si="4"/>
        <v>2032</v>
      </c>
      <c r="AB10" s="2" t="s">
        <v>19</v>
      </c>
      <c r="AC10" s="24">
        <f>YEAR(Parameters!$C$3)</f>
        <v>2022</v>
      </c>
      <c r="AD10" s="24">
        <f>AC10+1</f>
        <v>2023</v>
      </c>
      <c r="AE10" s="24">
        <f t="shared" ref="AE10:AM10" si="5">AD10+1</f>
        <v>2024</v>
      </c>
      <c r="AF10" s="24">
        <f t="shared" si="5"/>
        <v>2025</v>
      </c>
      <c r="AG10" s="24">
        <f t="shared" si="5"/>
        <v>2026</v>
      </c>
      <c r="AH10" s="24">
        <f t="shared" si="5"/>
        <v>2027</v>
      </c>
      <c r="AI10" s="24">
        <f t="shared" si="5"/>
        <v>2028</v>
      </c>
      <c r="AJ10" s="24">
        <f t="shared" si="5"/>
        <v>2029</v>
      </c>
      <c r="AK10" s="24">
        <f t="shared" si="5"/>
        <v>2030</v>
      </c>
      <c r="AL10" s="24">
        <f t="shared" si="5"/>
        <v>2031</v>
      </c>
      <c r="AM10" s="24">
        <f t="shared" si="5"/>
        <v>2032</v>
      </c>
      <c r="AN10" s="2"/>
      <c r="AO10" s="2" t="s">
        <v>19</v>
      </c>
      <c r="AP10" s="24">
        <f>YEAR(Parameters!$C$4)</f>
        <v>2023</v>
      </c>
      <c r="AQ10" s="24">
        <f>AP10+1</f>
        <v>2024</v>
      </c>
      <c r="AR10" s="24">
        <f t="shared" ref="AR10:AY10" si="6">AQ10+1</f>
        <v>2025</v>
      </c>
      <c r="AS10" s="24">
        <f t="shared" si="6"/>
        <v>2026</v>
      </c>
      <c r="AT10" s="24">
        <f t="shared" si="6"/>
        <v>2027</v>
      </c>
      <c r="AU10" s="24">
        <f t="shared" si="6"/>
        <v>2028</v>
      </c>
      <c r="AV10" s="24">
        <f t="shared" si="6"/>
        <v>2029</v>
      </c>
      <c r="AW10" s="24">
        <f t="shared" si="6"/>
        <v>2030</v>
      </c>
      <c r="AX10" s="24">
        <f t="shared" si="6"/>
        <v>2031</v>
      </c>
      <c r="AY10" s="24">
        <f t="shared" si="6"/>
        <v>2032</v>
      </c>
      <c r="AZ10" s="24"/>
    </row>
    <row r="11" spans="1:55" x14ac:dyDescent="0.35">
      <c r="B11">
        <v>1</v>
      </c>
      <c r="C11">
        <f>(0.5-Data!B2)*Parameters!$C$11</f>
        <v>-9.6250232296767532E-2</v>
      </c>
      <c r="D11" s="23">
        <f>(0.5-Data!C2)*Parameters!$C$11</f>
        <v>8.6644939845160557E-2</v>
      </c>
      <c r="E11" s="23">
        <f>(0.5-Data!D2)*Parameters!$C$11</f>
        <v>5.235428770777726E-2</v>
      </c>
      <c r="F11" s="23">
        <f>(0.5-Data!E2)*Parameters!$C$11</f>
        <v>-7.7746065392706523E-2</v>
      </c>
      <c r="G11" s="23">
        <f>(0.5-Data!F2)*Parameters!$C$11</f>
        <v>-6.6223013570110248E-2</v>
      </c>
      <c r="H11" s="23">
        <f>(0.5-Data!G2)*Parameters!$C$11</f>
        <v>-8.4246588023638005E-2</v>
      </c>
      <c r="I11" s="23">
        <f>(0.5-Data!H2)*Parameters!$C$11</f>
        <v>4.9324448081458111E-2</v>
      </c>
      <c r="J11" s="23">
        <f>(0.5-Data!I2)*Parameters!$C$11</f>
        <v>7.8134664347919894E-2</v>
      </c>
      <c r="K11" s="23">
        <f>(0.5-Data!J2)*Parameters!$C$11</f>
        <v>5.2314952509187301E-2</v>
      </c>
      <c r="L11" s="23">
        <f>(0.5-Data!K2)*Parameters!$C$11</f>
        <v>3.5721437596236603E-2</v>
      </c>
      <c r="M11" s="23">
        <f>(0.5-Data!L2)*Parameters!$C$11</f>
        <v>1.0376704125346348E-2</v>
      </c>
      <c r="O11">
        <v>1</v>
      </c>
      <c r="P11" s="40">
        <f>LN(Parameters!$C$2)</f>
        <v>4.6051701859880918</v>
      </c>
      <c r="Q11" s="7">
        <f>LN(Parameters!$C$9)+P11+D11+Parameters!$C$10*C11</f>
        <v>4.6780613235412511</v>
      </c>
      <c r="R11" s="7">
        <f>LN(Parameters!$C$9)+Q11+E11+Parameters!$C$10*D11</f>
        <v>4.7989646364208944</v>
      </c>
      <c r="S11" s="7">
        <f>LN(Parameters!$C$9)+R11+F11+Parameters!$C$10*E11</f>
        <v>4.7743368027382314</v>
      </c>
      <c r="T11" s="7">
        <f>LN(Parameters!$C$9)+S11+G11+Parameters!$C$10*F11</f>
        <v>4.7026868619829472</v>
      </c>
      <c r="U11" s="7">
        <f>LN(Parameters!$C$9)+T11+H11+Parameters!$C$10*G11</f>
        <v>4.6181987200943038</v>
      </c>
      <c r="V11" s="7">
        <f>LN(Parameters!$C$9)+U11+I11+Parameters!$C$10*H11</f>
        <v>4.6591710058066695</v>
      </c>
      <c r="W11" s="7">
        <f>LN(Parameters!$C$9)+V11+J11+Parameters!$C$10*I11</f>
        <v>4.78906047403279</v>
      </c>
      <c r="X11" s="7">
        <f>LN(Parameters!$C$9)+W11+K11+Parameters!$C$10*J11</f>
        <v>4.9060948277400849</v>
      </c>
      <c r="Y11" s="7">
        <f>LN(Parameters!$C$9)+X11+L11+Parameters!$C$10*K11</f>
        <v>4.9949167962069998</v>
      </c>
      <c r="Z11" s="7">
        <f>LN(Parameters!$C$9)+Y11+M11+Parameters!$C$10*L11</f>
        <v>5.0509269494921964</v>
      </c>
      <c r="AB11">
        <v>1</v>
      </c>
      <c r="AC11" s="13">
        <f t="shared" ref="AC11:AC42" si="7">EXP(P11)</f>
        <v>100.00000000000004</v>
      </c>
      <c r="AD11" s="13">
        <f t="shared" ref="AD11:AD42" si="8">EXP(Q11)</f>
        <v>107.56134366303417</v>
      </c>
      <c r="AE11" s="13">
        <f t="shared" ref="AE11:AE42" si="9">EXP(R11)</f>
        <v>121.38467516371419</v>
      </c>
      <c r="AF11" s="13">
        <f t="shared" ref="AF11:AF42" si="10">EXP(S11)</f>
        <v>118.43174496104685</v>
      </c>
      <c r="AG11" s="13">
        <f t="shared" ref="AG11:AG42" si="11">EXP(T11)</f>
        <v>110.24298255241396</v>
      </c>
      <c r="AH11" s="13">
        <f t="shared" ref="AH11:AH42" si="12">EXP(U11)</f>
        <v>101.31137752434449</v>
      </c>
      <c r="AI11" s="13">
        <f t="shared" ref="AI11:AI42" si="13">EXP(V11)</f>
        <v>105.54854674613206</v>
      </c>
      <c r="AJ11" s="13">
        <f t="shared" ref="AJ11:AJ42" si="14">EXP(W11)</f>
        <v>120.18839548239417</v>
      </c>
      <c r="AK11" s="13">
        <f t="shared" ref="AK11:AK42" si="15">EXP(X11)</f>
        <v>135.11075206059189</v>
      </c>
      <c r="AL11" s="13">
        <f t="shared" ref="AL11:AL42" si="16">EXP(Y11)</f>
        <v>147.66065894543954</v>
      </c>
      <c r="AM11" s="13">
        <f t="shared" ref="AM11:AM42" si="17">EXP(Z11)</f>
        <v>156.16715648134715</v>
      </c>
      <c r="AN11" s="4"/>
      <c r="AO11" s="13">
        <v>1</v>
      </c>
      <c r="AP11" s="13">
        <f>AD11-$AC11</f>
        <v>7.5613436630341226</v>
      </c>
      <c r="AQ11" s="13">
        <f t="shared" ref="AQ11:AQ74" si="18">AE11-$AC11</f>
        <v>21.384675163714149</v>
      </c>
      <c r="AR11" s="13">
        <f t="shared" ref="AR11:AR74" si="19">AF11-$AC11</f>
        <v>18.431744961046803</v>
      </c>
      <c r="AS11" s="13">
        <f t="shared" ref="AS11:AS74" si="20">AG11-$AC11</f>
        <v>10.24298255241392</v>
      </c>
      <c r="AT11" s="13">
        <f t="shared" ref="AT11:AT74" si="21">AH11-$AC11</f>
        <v>1.3113775243444508</v>
      </c>
      <c r="AU11" s="13">
        <f t="shared" ref="AU11:AU74" si="22">AI11-$AC11</f>
        <v>5.5485467461320184</v>
      </c>
      <c r="AV11" s="13">
        <f t="shared" ref="AV11:AV74" si="23">AJ11-$AC11</f>
        <v>20.188395482394128</v>
      </c>
      <c r="AW11" s="13">
        <f t="shared" ref="AW11:AW74" si="24">AK11-$AC11</f>
        <v>35.110752060591849</v>
      </c>
      <c r="AX11" s="13">
        <f t="shared" ref="AX11:AX74" si="25">AL11-$AC11</f>
        <v>47.660658945439494</v>
      </c>
      <c r="AY11" s="13">
        <f t="shared" ref="AY11:AY74" si="26">AM11-$AC11</f>
        <v>56.167156481347106</v>
      </c>
    </row>
    <row r="12" spans="1:55" x14ac:dyDescent="0.35">
      <c r="B12">
        <v>2</v>
      </c>
      <c r="C12" s="23">
        <f>(0.5-Data!B3)*Parameters!$C$11</f>
        <v>-6.3549388353927636E-2</v>
      </c>
      <c r="D12" s="23">
        <f>(0.5-Data!C3)*Parameters!$C$11</f>
        <v>9.2530421676536578E-2</v>
      </c>
      <c r="E12" s="23">
        <f>(0.5-Data!D3)*Parameters!$C$11</f>
        <v>5.5889024139508227E-2</v>
      </c>
      <c r="F12" s="23">
        <f>(0.5-Data!E3)*Parameters!$C$11</f>
        <v>5.5415834673090747E-2</v>
      </c>
      <c r="G12" s="23">
        <f>(0.5-Data!F3)*Parameters!$C$11</f>
        <v>-9.5906994455984412E-2</v>
      </c>
      <c r="H12" s="23">
        <f>(0.5-Data!G3)*Parameters!$C$11</f>
        <v>-4.8481633457823706E-2</v>
      </c>
      <c r="I12" s="23">
        <f>(0.5-Data!H3)*Parameters!$C$11</f>
        <v>-5.29142854313982E-2</v>
      </c>
      <c r="J12" s="23">
        <f>(0.5-Data!I3)*Parameters!$C$11</f>
        <v>4.9983826856516925E-3</v>
      </c>
      <c r="K12" s="23">
        <f>(0.5-Data!J3)*Parameters!$C$11</f>
        <v>7.0074191740190347E-2</v>
      </c>
      <c r="L12" s="23">
        <f>(0.5-Data!K3)*Parameters!$C$11</f>
        <v>2.660070898839877E-2</v>
      </c>
      <c r="M12" s="23">
        <f>(0.5-Data!L3)*Parameters!$C$11</f>
        <v>-3.6871422575129986E-2</v>
      </c>
      <c r="O12">
        <v>2</v>
      </c>
      <c r="P12" s="40">
        <f>LN(Parameters!$C$2)</f>
        <v>4.6051701859880918</v>
      </c>
      <c r="Q12" s="7">
        <f>LN(Parameters!$C$9)+P12+D12+Parameters!$C$10*C12</f>
        <v>4.6986621851469046</v>
      </c>
      <c r="R12" s="7">
        <f>LN(Parameters!$C$9)+Q12+E12+Parameters!$C$10*D12</f>
        <v>4.8257487012823983</v>
      </c>
      <c r="S12" s="7">
        <f>LN(Parameters!$C$9)+R12+F12+Parameters!$C$10*E12</f>
        <v>4.9358733990598118</v>
      </c>
      <c r="T12" s="7">
        <f>LN(Parameters!$C$9)+S12+G12+Parameters!$C$10*F12</f>
        <v>4.8944623324482626</v>
      </c>
      <c r="U12" s="7">
        <f>LN(Parameters!$C$9)+T12+H12+Parameters!$C$10*G12</f>
        <v>4.8323813537267899</v>
      </c>
      <c r="V12" s="7">
        <f>LN(Parameters!$C$9)+U12+I12+Parameters!$C$10*H12</f>
        <v>4.7872091354809152</v>
      </c>
      <c r="W12" s="7">
        <f>LN(Parameters!$C$9)+V12+J12+Parameters!$C$10*I12</f>
        <v>4.7979548919639816</v>
      </c>
      <c r="X12" s="7">
        <f>LN(Parameters!$C$9)+W12+K12+Parameters!$C$10*J12</f>
        <v>4.8998371581542592</v>
      </c>
      <c r="Y12" s="7">
        <f>LN(Parameters!$C$9)+X12+L12+Parameters!$C$10*K12</f>
        <v>4.9875300556672881</v>
      </c>
      <c r="Z12" s="7">
        <f>LN(Parameters!$C$9)+Y12+M12+Parameters!$C$10*L12</f>
        <v>4.9921877543784818</v>
      </c>
      <c r="AB12">
        <v>2</v>
      </c>
      <c r="AC12" s="13">
        <f t="shared" si="7"/>
        <v>100.00000000000004</v>
      </c>
      <c r="AD12" s="13">
        <f t="shared" si="8"/>
        <v>109.80018183679844</v>
      </c>
      <c r="AE12" s="13">
        <f t="shared" si="9"/>
        <v>124.67978135925681</v>
      </c>
      <c r="AF12" s="13">
        <f t="shared" si="10"/>
        <v>139.19466194375616</v>
      </c>
      <c r="AG12" s="13">
        <f t="shared" si="11"/>
        <v>133.54818278312925</v>
      </c>
      <c r="AH12" s="13">
        <f t="shared" si="12"/>
        <v>125.5094875505483</v>
      </c>
      <c r="AI12" s="13">
        <f t="shared" si="13"/>
        <v>119.96609191542612</v>
      </c>
      <c r="AJ12" s="13">
        <f t="shared" si="14"/>
        <v>121.26216952091907</v>
      </c>
      <c r="AK12" s="13">
        <f t="shared" si="15"/>
        <v>134.26791346976322</v>
      </c>
      <c r="AL12" s="13">
        <f t="shared" si="16"/>
        <v>146.57394654243885</v>
      </c>
      <c r="AM12" s="13">
        <f t="shared" si="17"/>
        <v>147.25823619476984</v>
      </c>
      <c r="AN12" s="4"/>
      <c r="AO12" s="13">
        <v>2</v>
      </c>
      <c r="AP12" s="13">
        <f t="shared" ref="AP12:AP75" si="27">AD12-$AC12</f>
        <v>9.8001818367984015</v>
      </c>
      <c r="AQ12" s="13">
        <f t="shared" si="18"/>
        <v>24.679781359256765</v>
      </c>
      <c r="AR12" s="13">
        <f t="shared" si="19"/>
        <v>39.194661943756117</v>
      </c>
      <c r="AS12" s="13">
        <f t="shared" si="20"/>
        <v>33.548182783129207</v>
      </c>
      <c r="AT12" s="13">
        <f t="shared" si="21"/>
        <v>25.509487550548258</v>
      </c>
      <c r="AU12" s="13">
        <f t="shared" si="22"/>
        <v>19.966091915426077</v>
      </c>
      <c r="AV12" s="13">
        <f t="shared" si="23"/>
        <v>21.262169520919031</v>
      </c>
      <c r="AW12" s="13">
        <f t="shared" si="24"/>
        <v>34.267913469763172</v>
      </c>
      <c r="AX12" s="13">
        <f t="shared" si="25"/>
        <v>46.573946542438804</v>
      </c>
      <c r="AY12" s="13">
        <f t="shared" si="26"/>
        <v>47.258236194769793</v>
      </c>
    </row>
    <row r="13" spans="1:55" x14ac:dyDescent="0.35">
      <c r="B13">
        <v>3</v>
      </c>
      <c r="C13" s="23">
        <f>(0.5-Data!B4)*Parameters!$C$11</f>
        <v>9.3694277628277367E-2</v>
      </c>
      <c r="D13" s="23">
        <f>(0.5-Data!C4)*Parameters!$C$11</f>
        <v>-9.4852359558308869E-2</v>
      </c>
      <c r="E13" s="23">
        <f>(0.5-Data!D4)*Parameters!$C$11</f>
        <v>-6.2434963791726153E-2</v>
      </c>
      <c r="F13" s="23">
        <f>(0.5-Data!E4)*Parameters!$C$11</f>
        <v>-5.1289647042607238E-2</v>
      </c>
      <c r="G13" s="23">
        <f>(0.5-Data!F4)*Parameters!$C$11</f>
        <v>-3.8508781991213881E-2</v>
      </c>
      <c r="H13" s="23">
        <f>(0.5-Data!G4)*Parameters!$C$11</f>
        <v>1.7671786681461299E-3</v>
      </c>
      <c r="I13" s="23">
        <f>(0.5-Data!H4)*Parameters!$C$11</f>
        <v>-7.4670604386913197E-2</v>
      </c>
      <c r="J13" s="23">
        <f>(0.5-Data!I4)*Parameters!$C$11</f>
        <v>-6.2528648059765393E-2</v>
      </c>
      <c r="K13" s="23">
        <f>(0.5-Data!J4)*Parameters!$C$11</f>
        <v>8.3436836341210796E-2</v>
      </c>
      <c r="L13" s="23">
        <f>(0.5-Data!K4)*Parameters!$C$11</f>
        <v>-4.8397496499854545E-2</v>
      </c>
      <c r="M13" s="23">
        <f>(0.5-Data!L4)*Parameters!$C$11</f>
        <v>-2.5164936150757725E-2</v>
      </c>
      <c r="O13">
        <v>3</v>
      </c>
      <c r="P13" s="40">
        <f>LN(Parameters!$C$2)</f>
        <v>4.6051701859880918</v>
      </c>
      <c r="Q13" s="7">
        <f>LN(Parameters!$C$9)+P13+D13+Parameters!$C$10*C13</f>
        <v>4.5820390536040518</v>
      </c>
      <c r="R13" s="7">
        <f>LN(Parameters!$C$9)+Q13+E13+Parameters!$C$10*D13</f>
        <v>4.5064793302526311</v>
      </c>
      <c r="S13" s="7">
        <f>LN(Parameters!$C$9)+R13+F13+Parameters!$C$10*E13</f>
        <v>4.456652751745291</v>
      </c>
      <c r="T13" s="7">
        <f>LN(Parameters!$C$9)+S13+G13+Parameters!$C$10*F13</f>
        <v>4.4246224308264477</v>
      </c>
      <c r="U13" s="7">
        <f>LN(Parameters!$C$9)+T13+H13+Parameters!$C$10*G13</f>
        <v>4.4386194598400914</v>
      </c>
      <c r="V13" s="7">
        <f>LN(Parameters!$C$9)+U13+I13+Parameters!$C$10*H13</f>
        <v>4.394302888095388</v>
      </c>
      <c r="W13" s="7">
        <f>LN(Parameters!$C$9)+V13+J13+Parameters!$C$10*I13</f>
        <v>4.3277312703030555</v>
      </c>
      <c r="X13" s="7">
        <f>LN(Parameters!$C$9)+W13+K13+Parameters!$C$10*J13</f>
        <v>4.4125890172589166</v>
      </c>
      <c r="Y13" s="7">
        <f>LN(Parameters!$C$9)+X13+L13+Parameters!$C$10*K13</f>
        <v>4.4312968993541517</v>
      </c>
      <c r="Z13" s="7">
        <f>LN(Parameters!$C$9)+Y13+M13+Parameters!$C$10*L13</f>
        <v>4.4139118920200033</v>
      </c>
      <c r="AB13">
        <v>3</v>
      </c>
      <c r="AC13" s="13">
        <f t="shared" si="7"/>
        <v>100.00000000000004</v>
      </c>
      <c r="AD13" s="13">
        <f t="shared" si="8"/>
        <v>97.713434141593751</v>
      </c>
      <c r="AE13" s="13">
        <f t="shared" si="9"/>
        <v>90.602275647233824</v>
      </c>
      <c r="AF13" s="13">
        <f t="shared" si="10"/>
        <v>86.198497898408263</v>
      </c>
      <c r="AG13" s="13">
        <f t="shared" si="11"/>
        <v>83.481281312417693</v>
      </c>
      <c r="AH13" s="13">
        <f t="shared" si="12"/>
        <v>84.657987211034964</v>
      </c>
      <c r="AI13" s="13">
        <f t="shared" si="13"/>
        <v>80.988153273670065</v>
      </c>
      <c r="AJ13" s="13">
        <f t="shared" si="14"/>
        <v>75.772184810938697</v>
      </c>
      <c r="AK13" s="13">
        <f t="shared" si="15"/>
        <v>82.482736529736925</v>
      </c>
      <c r="AL13" s="13">
        <f t="shared" si="16"/>
        <v>84.040338125312871</v>
      </c>
      <c r="AM13" s="13">
        <f t="shared" si="17"/>
        <v>82.591923064249841</v>
      </c>
      <c r="AN13" s="4"/>
      <c r="AO13" s="13">
        <v>3</v>
      </c>
      <c r="AP13" s="13">
        <f t="shared" si="27"/>
        <v>-2.2865658584062913</v>
      </c>
      <c r="AQ13" s="13">
        <f t="shared" si="18"/>
        <v>-9.3977243527662182</v>
      </c>
      <c r="AR13" s="13">
        <f t="shared" si="19"/>
        <v>-13.80150210159178</v>
      </c>
      <c r="AS13" s="13">
        <f t="shared" si="20"/>
        <v>-16.51871868758235</v>
      </c>
      <c r="AT13" s="13">
        <f t="shared" si="21"/>
        <v>-15.342012788965079</v>
      </c>
      <c r="AU13" s="13">
        <f t="shared" si="22"/>
        <v>-19.011846726329978</v>
      </c>
      <c r="AV13" s="13">
        <f t="shared" si="23"/>
        <v>-24.227815189061346</v>
      </c>
      <c r="AW13" s="13">
        <f t="shared" si="24"/>
        <v>-17.517263470263117</v>
      </c>
      <c r="AX13" s="13">
        <f t="shared" si="25"/>
        <v>-15.959661874687171</v>
      </c>
      <c r="AY13" s="13">
        <f t="shared" si="26"/>
        <v>-17.408076935750202</v>
      </c>
    </row>
    <row r="14" spans="1:55" x14ac:dyDescent="0.35">
      <c r="B14">
        <v>4</v>
      </c>
      <c r="C14" s="23">
        <f>(0.5-Data!B5)*Parameters!$C$11</f>
        <v>2.5887044189432662E-2</v>
      </c>
      <c r="D14" s="23">
        <f>(0.5-Data!C5)*Parameters!$C$11</f>
        <v>-6.0093225163909095E-2</v>
      </c>
      <c r="E14" s="23">
        <f>(0.5-Data!D5)*Parameters!$C$11</f>
        <v>3.9838431395246452E-3</v>
      </c>
      <c r="F14" s="23">
        <f>(0.5-Data!E5)*Parameters!$C$11</f>
        <v>2.788744098847562E-2</v>
      </c>
      <c r="G14" s="23">
        <f>(0.5-Data!F5)*Parameters!$C$11</f>
        <v>5.7722240679490791E-2</v>
      </c>
      <c r="H14" s="23">
        <f>(0.5-Data!G5)*Parameters!$C$11</f>
        <v>-8.9085054481834416E-2</v>
      </c>
      <c r="I14" s="23">
        <f>(0.5-Data!H5)*Parameters!$C$11</f>
        <v>1.6335795951784471E-2</v>
      </c>
      <c r="J14" s="23">
        <f>(0.5-Data!I5)*Parameters!$C$11</f>
        <v>3.3881121851075106E-2</v>
      </c>
      <c r="K14" s="23">
        <f>(0.5-Data!J5)*Parameters!$C$11</f>
        <v>8.3340152224131488E-3</v>
      </c>
      <c r="L14" s="23">
        <f>(0.5-Data!K5)*Parameters!$C$11</f>
        <v>6.0276425600761546E-2</v>
      </c>
      <c r="M14" s="23">
        <f>(0.5-Data!L5)*Parameters!$C$11</f>
        <v>-1.0328567548990209E-2</v>
      </c>
      <c r="O14">
        <v>4</v>
      </c>
      <c r="P14" s="40">
        <f>LN(Parameters!$C$2)</f>
        <v>4.6051701859880918</v>
      </c>
      <c r="Q14" s="7">
        <f>LN(Parameters!$C$9)+P14+D14+Parameters!$C$10*C14</f>
        <v>4.5862849329509716</v>
      </c>
      <c r="R14" s="7">
        <f>LN(Parameters!$C$9)+Q14+E14+Parameters!$C$10*D14</f>
        <v>4.592785627008281</v>
      </c>
      <c r="S14" s="7">
        <f>LN(Parameters!$C$9)+R14+F14+Parameters!$C$10*E14</f>
        <v>4.6520245996510869</v>
      </c>
      <c r="T14" s="7">
        <f>LN(Parameters!$C$9)+S14+G14+Parameters!$C$10*F14</f>
        <v>4.7518549910169359</v>
      </c>
      <c r="U14" s="7">
        <f>LN(Parameters!$C$9)+T14+H14+Parameters!$C$10*G14</f>
        <v>4.718303747082417</v>
      </c>
      <c r="V14" s="7">
        <f>LN(Parameters!$C$9)+U14+I14+Parameters!$C$10*H14</f>
        <v>4.7241100707589201</v>
      </c>
      <c r="W14" s="7">
        <f>LN(Parameters!$C$9)+V14+J14+Parameters!$C$10*I14</f>
        <v>4.7949011030298418</v>
      </c>
      <c r="X14" s="7">
        <f>LN(Parameters!$C$9)+W14+K14+Parameters!$C$10*J14</f>
        <v>4.8480404253267828</v>
      </c>
      <c r="Y14" s="7">
        <f>LN(Parameters!$C$9)+X14+L14+Parameters!$C$10*K14</f>
        <v>4.9416259600191745</v>
      </c>
      <c r="Z14" s="7">
        <f>LN(Parameters!$C$9)+Y14+M14+Parameters!$C$10*L14</f>
        <v>4.9879805862320712</v>
      </c>
      <c r="AB14">
        <v>4</v>
      </c>
      <c r="AC14" s="13">
        <f t="shared" si="7"/>
        <v>100.00000000000004</v>
      </c>
      <c r="AD14" s="13">
        <f t="shared" si="8"/>
        <v>98.129195605443954</v>
      </c>
      <c r="AE14" s="13">
        <f t="shared" si="9"/>
        <v>98.769181406348181</v>
      </c>
      <c r="AF14" s="13">
        <f t="shared" si="10"/>
        <v>104.7969427942754</v>
      </c>
      <c r="AG14" s="13">
        <f t="shared" si="11"/>
        <v>115.79889132198447</v>
      </c>
      <c r="AH14" s="13">
        <f t="shared" si="12"/>
        <v>111.97814822015511</v>
      </c>
      <c r="AI14" s="13">
        <f t="shared" si="13"/>
        <v>112.63022083378034</v>
      </c>
      <c r="AJ14" s="13">
        <f t="shared" si="14"/>
        <v>120.89242529725699</v>
      </c>
      <c r="AK14" s="13">
        <f t="shared" si="15"/>
        <v>127.49031811048097</v>
      </c>
      <c r="AL14" s="13">
        <f t="shared" si="16"/>
        <v>139.9976952563529</v>
      </c>
      <c r="AM14" s="13">
        <f t="shared" si="17"/>
        <v>146.63999746321917</v>
      </c>
      <c r="AN14" s="4"/>
      <c r="AO14" s="13">
        <v>4</v>
      </c>
      <c r="AP14" s="13">
        <f t="shared" si="27"/>
        <v>-1.8708043945560888</v>
      </c>
      <c r="AQ14" s="13">
        <f t="shared" si="18"/>
        <v>-1.2308185936518612</v>
      </c>
      <c r="AR14" s="13">
        <f t="shared" si="19"/>
        <v>4.7969427942753526</v>
      </c>
      <c r="AS14" s="13">
        <f t="shared" si="20"/>
        <v>15.798891321984428</v>
      </c>
      <c r="AT14" s="13">
        <f t="shared" si="21"/>
        <v>11.978148220155063</v>
      </c>
      <c r="AU14" s="13">
        <f t="shared" si="22"/>
        <v>12.630220833780299</v>
      </c>
      <c r="AV14" s="13">
        <f t="shared" si="23"/>
        <v>20.892425297256949</v>
      </c>
      <c r="AW14" s="13">
        <f t="shared" si="24"/>
        <v>27.490318110480928</v>
      </c>
      <c r="AX14" s="13">
        <f t="shared" si="25"/>
        <v>39.997695256352856</v>
      </c>
      <c r="AY14" s="13">
        <f t="shared" si="26"/>
        <v>46.639997463219132</v>
      </c>
    </row>
    <row r="15" spans="1:55" x14ac:dyDescent="0.35">
      <c r="B15">
        <v>5</v>
      </c>
      <c r="C15" s="23">
        <f>(0.5-Data!B6)*Parameters!$C$11</f>
        <v>-3.0493465825309277E-2</v>
      </c>
      <c r="D15" s="23">
        <f>(0.5-Data!C6)*Parameters!$C$11</f>
        <v>5.9647842574680809E-2</v>
      </c>
      <c r="E15" s="23">
        <f>(0.5-Data!D6)*Parameters!$C$11</f>
        <v>-8.2563132306495257E-2</v>
      </c>
      <c r="F15" s="23">
        <f>(0.5-Data!E6)*Parameters!$C$11</f>
        <v>7.4746135851913947E-2</v>
      </c>
      <c r="G15" s="23">
        <f>(0.5-Data!F6)*Parameters!$C$11</f>
        <v>-1.7019217967517354E-2</v>
      </c>
      <c r="H15" s="23">
        <f>(0.5-Data!G6)*Parameters!$C$11</f>
        <v>-1.2399659441454804E-2</v>
      </c>
      <c r="I15" s="23">
        <f>(0.5-Data!H6)*Parameters!$C$11</f>
        <v>3.010046982754451E-2</v>
      </c>
      <c r="J15" s="23">
        <f>(0.5-Data!I6)*Parameters!$C$11</f>
        <v>-2.3906870092168877E-2</v>
      </c>
      <c r="K15" s="23">
        <f>(0.5-Data!J6)*Parameters!$C$11</f>
        <v>5.9706354937755092E-2</v>
      </c>
      <c r="L15" s="23">
        <f>(0.5-Data!K6)*Parameters!$C$11</f>
        <v>-1.6722027224587911E-2</v>
      </c>
      <c r="M15" s="23">
        <f>(0.5-Data!L6)*Parameters!$C$11</f>
        <v>-2.6967631042684806E-2</v>
      </c>
      <c r="O15">
        <v>5</v>
      </c>
      <c r="P15" s="40">
        <f>LN(Parameters!$C$2)</f>
        <v>4.6051701859880918</v>
      </c>
      <c r="Q15" s="7">
        <f>LN(Parameters!$C$9)+P15+D15+Parameters!$C$10*C15</f>
        <v>4.6806547711829278</v>
      </c>
      <c r="R15" s="7">
        <f>LN(Parameters!$C$9)+Q15+E15+Parameters!$C$10*D15</f>
        <v>4.6544919702765828</v>
      </c>
      <c r="S15" s="7">
        <f>LN(Parameters!$C$9)+R15+F15+Parameters!$C$10*E15</f>
        <v>4.7216434988321181</v>
      </c>
      <c r="T15" s="7">
        <f>LN(Parameters!$C$9)+S15+G15+Parameters!$C$10*F15</f>
        <v>4.767818844239506</v>
      </c>
      <c r="U15" s="7">
        <f>LN(Parameters!$C$9)+T15+H15+Parameters!$C$10*G15</f>
        <v>4.7773193389542126</v>
      </c>
      <c r="V15" s="7">
        <f>LN(Parameters!$C$9)+U15+I15+Parameters!$C$10*H15</f>
        <v>4.8313987642746472</v>
      </c>
      <c r="W15" s="7">
        <f>LN(Parameters!$C$9)+V15+J15+Parameters!$C$10*I15</f>
        <v>4.8505959078464169</v>
      </c>
      <c r="X15" s="7">
        <f>LN(Parameters!$C$9)+W15+K15+Parameters!$C$10*J15</f>
        <v>4.9291029734842402</v>
      </c>
      <c r="Y15" s="7">
        <f>LN(Parameters!$C$9)+X15+L15+Parameters!$C$10*K15</f>
        <v>4.9688076082231865</v>
      </c>
      <c r="Z15" s="7">
        <f>LN(Parameters!$C$9)+Y15+M15+Parameters!$C$10*L15</f>
        <v>4.9638738671709808</v>
      </c>
      <c r="AB15">
        <v>5</v>
      </c>
      <c r="AC15" s="13">
        <f t="shared" si="7"/>
        <v>100.00000000000004</v>
      </c>
      <c r="AD15" s="13">
        <f t="shared" si="8"/>
        <v>107.84066041622371</v>
      </c>
      <c r="AE15" s="13">
        <f t="shared" si="9"/>
        <v>105.05583495267832</v>
      </c>
      <c r="AF15" s="13">
        <f t="shared" si="10"/>
        <v>112.3527526312775</v>
      </c>
      <c r="AG15" s="13">
        <f t="shared" si="11"/>
        <v>117.66232201985628</v>
      </c>
      <c r="AH15" s="13">
        <f t="shared" si="12"/>
        <v>118.78549920970842</v>
      </c>
      <c r="AI15" s="13">
        <f t="shared" si="13"/>
        <v>125.38622382067511</v>
      </c>
      <c r="AJ15" s="13">
        <f t="shared" si="14"/>
        <v>127.81653403184808</v>
      </c>
      <c r="AK15" s="13">
        <f t="shared" si="15"/>
        <v>138.25543790550239</v>
      </c>
      <c r="AL15" s="13">
        <f t="shared" si="16"/>
        <v>143.85525324267579</v>
      </c>
      <c r="AM15" s="13">
        <f t="shared" si="17"/>
        <v>143.14725664627196</v>
      </c>
      <c r="AN15" s="4"/>
      <c r="AO15" s="13">
        <v>5</v>
      </c>
      <c r="AP15" s="13">
        <f t="shared" si="27"/>
        <v>7.8406604162236704</v>
      </c>
      <c r="AQ15" s="13">
        <f t="shared" si="18"/>
        <v>5.055834952678282</v>
      </c>
      <c r="AR15" s="13">
        <f t="shared" si="19"/>
        <v>12.352752631277454</v>
      </c>
      <c r="AS15" s="13">
        <f t="shared" si="20"/>
        <v>17.662322019856234</v>
      </c>
      <c r="AT15" s="13">
        <f t="shared" si="21"/>
        <v>18.785499209708377</v>
      </c>
      <c r="AU15" s="13">
        <f t="shared" si="22"/>
        <v>25.38622382067507</v>
      </c>
      <c r="AV15" s="13">
        <f t="shared" si="23"/>
        <v>27.816534031848036</v>
      </c>
      <c r="AW15" s="13">
        <f t="shared" si="24"/>
        <v>38.255437905502347</v>
      </c>
      <c r="AX15" s="13">
        <f t="shared" si="25"/>
        <v>43.855253242675744</v>
      </c>
      <c r="AY15" s="13">
        <f t="shared" si="26"/>
        <v>43.147256646271913</v>
      </c>
    </row>
    <row r="16" spans="1:55" x14ac:dyDescent="0.35">
      <c r="B16">
        <v>6</v>
      </c>
      <c r="C16" s="23">
        <f>(0.5-Data!B7)*Parameters!$C$11</f>
        <v>-1.8333350097542157E-2</v>
      </c>
      <c r="D16" s="23">
        <f>(0.5-Data!C7)*Parameters!$C$11</f>
        <v>1.7453650823817269E-2</v>
      </c>
      <c r="E16" s="23">
        <f>(0.5-Data!D7)*Parameters!$C$11</f>
        <v>6.7470393832507455E-2</v>
      </c>
      <c r="F16" s="23">
        <f>(0.5-Data!E7)*Parameters!$C$11</f>
        <v>-5.7658644385183426E-5</v>
      </c>
      <c r="G16" s="23">
        <f>(0.5-Data!F7)*Parameters!$C$11</f>
        <v>-3.137752666550233E-2</v>
      </c>
      <c r="H16" s="23">
        <f>(0.5-Data!G7)*Parameters!$C$11</f>
        <v>9.6259800448648417E-2</v>
      </c>
      <c r="I16" s="23">
        <f>(0.5-Data!H7)*Parameters!$C$11</f>
        <v>-3.3705287729670588E-2</v>
      </c>
      <c r="J16" s="23">
        <f>(0.5-Data!I7)*Parameters!$C$11</f>
        <v>-4.0644527863440305E-2</v>
      </c>
      <c r="K16" s="23">
        <f>(0.5-Data!J7)*Parameters!$C$11</f>
        <v>6.9561439386954721E-2</v>
      </c>
      <c r="L16" s="23">
        <f>(0.5-Data!K7)*Parameters!$C$11</f>
        <v>7.476275404806719E-2</v>
      </c>
      <c r="M16" s="23">
        <f>(0.5-Data!L7)*Parameters!$C$11</f>
        <v>-2.2343907569466873E-2</v>
      </c>
      <c r="O16">
        <v>6</v>
      </c>
      <c r="P16" s="40">
        <f>LN(Parameters!$C$2)</f>
        <v>4.6051701859880918</v>
      </c>
      <c r="Q16" s="7">
        <f>LN(Parameters!$C$9)+P16+D16+Parameters!$C$10*C16</f>
        <v>4.6439326315095597</v>
      </c>
      <c r="R16" s="7">
        <f>LN(Parameters!$C$9)+Q16+E16+Parameters!$C$10*D16</f>
        <v>4.7488159704543289</v>
      </c>
      <c r="S16" s="7">
        <f>LN(Parameters!$C$9)+R16+F16+Parameters!$C$10*E16</f>
        <v>4.8086787912761162</v>
      </c>
      <c r="T16" s="7">
        <f>LN(Parameters!$C$9)+S16+G16+Parameters!$C$10*F16</f>
        <v>4.8068341204621845</v>
      </c>
      <c r="U16" s="7">
        <f>LN(Parameters!$C$9)+T16+H16+Parameters!$C$10*G16</f>
        <v>4.9185328361529015</v>
      </c>
      <c r="V16" s="7">
        <f>LN(Parameters!$C$9)+U16+I16+Parameters!$C$10*H16</f>
        <v>4.9577032608666665</v>
      </c>
      <c r="W16" s="7">
        <f>LN(Parameters!$C$9)+V16+J16+Parameters!$C$10*I16</f>
        <v>4.9314501557664183</v>
      </c>
      <c r="X16" s="7">
        <f>LN(Parameters!$C$9)+W16+K16+Parameters!$C$10*J16</f>
        <v>5.0122803598563692</v>
      </c>
      <c r="Y16" s="7">
        <f>LN(Parameters!$C$9)+X16+L16+Parameters!$C$10*K16</f>
        <v>5.1479045638701102</v>
      </c>
      <c r="Z16" s="7">
        <f>LN(Parameters!$C$9)+Y16+M16+Parameters!$C$10*L16</f>
        <v>5.1887626978638179</v>
      </c>
      <c r="AB16">
        <v>6</v>
      </c>
      <c r="AC16" s="13">
        <f t="shared" si="7"/>
        <v>100.00000000000004</v>
      </c>
      <c r="AD16" s="13">
        <f t="shared" si="8"/>
        <v>103.95235108510303</v>
      </c>
      <c r="AE16" s="13">
        <f t="shared" si="9"/>
        <v>115.44751030762968</v>
      </c>
      <c r="AF16" s="13">
        <f t="shared" si="10"/>
        <v>122.5695705060398</v>
      </c>
      <c r="AG16" s="13">
        <f t="shared" si="11"/>
        <v>122.34367840898609</v>
      </c>
      <c r="AH16" s="13">
        <f t="shared" si="12"/>
        <v>136.80175528719795</v>
      </c>
      <c r="AI16" s="13">
        <f t="shared" si="13"/>
        <v>142.26667094991456</v>
      </c>
      <c r="AJ16" s="13">
        <f t="shared" si="14"/>
        <v>138.58032976081259</v>
      </c>
      <c r="AK16" s="13">
        <f t="shared" si="15"/>
        <v>150.24696294346307</v>
      </c>
      <c r="AL16" s="13">
        <f t="shared" si="16"/>
        <v>172.07054943846211</v>
      </c>
      <c r="AM16" s="13">
        <f t="shared" si="17"/>
        <v>179.24663342696275</v>
      </c>
      <c r="AN16" s="4"/>
      <c r="AO16" s="13">
        <v>6</v>
      </c>
      <c r="AP16" s="13">
        <f t="shared" si="27"/>
        <v>3.9523510851029897</v>
      </c>
      <c r="AQ16" s="13">
        <f t="shared" si="18"/>
        <v>15.447510307629642</v>
      </c>
      <c r="AR16" s="13">
        <f t="shared" si="19"/>
        <v>22.569570506039753</v>
      </c>
      <c r="AS16" s="13">
        <f t="shared" si="20"/>
        <v>22.343678408986051</v>
      </c>
      <c r="AT16" s="13">
        <f t="shared" si="21"/>
        <v>36.801755287197906</v>
      </c>
      <c r="AU16" s="13">
        <f t="shared" si="22"/>
        <v>42.266670949914513</v>
      </c>
      <c r="AV16" s="13">
        <f t="shared" si="23"/>
        <v>38.580329760812546</v>
      </c>
      <c r="AW16" s="13">
        <f t="shared" si="24"/>
        <v>50.246962943463032</v>
      </c>
      <c r="AX16" s="13">
        <f t="shared" si="25"/>
        <v>72.070549438462066</v>
      </c>
      <c r="AY16" s="13">
        <f t="shared" si="26"/>
        <v>79.246633426962703</v>
      </c>
    </row>
    <row r="17" spans="2:51" x14ac:dyDescent="0.35">
      <c r="B17">
        <v>7</v>
      </c>
      <c r="C17" s="23">
        <f>(0.5-Data!B8)*Parameters!$C$11</f>
        <v>-6.7875993424905065E-2</v>
      </c>
      <c r="D17" s="23">
        <f>(0.5-Data!C8)*Parameters!$C$11</f>
        <v>2.2309861386908138E-2</v>
      </c>
      <c r="E17" s="23">
        <f>(0.5-Data!D8)*Parameters!$C$11</f>
        <v>-1.4469467755058574E-2</v>
      </c>
      <c r="F17" s="23">
        <f>(0.5-Data!E8)*Parameters!$C$11</f>
        <v>-7.3545701745687225E-2</v>
      </c>
      <c r="G17" s="23">
        <f>(0.5-Data!F8)*Parameters!$C$11</f>
        <v>2.5013998374183478E-2</v>
      </c>
      <c r="H17" s="23">
        <f>(0.5-Data!G8)*Parameters!$C$11</f>
        <v>-9.1688683570009089E-2</v>
      </c>
      <c r="I17" s="23">
        <f>(0.5-Data!H8)*Parameters!$C$11</f>
        <v>7.5816317718643708E-2</v>
      </c>
      <c r="J17" s="23">
        <f>(0.5-Data!I8)*Parameters!$C$11</f>
        <v>-5.437037666913274E-2</v>
      </c>
      <c r="K17" s="23">
        <f>(0.5-Data!J8)*Parameters!$C$11</f>
        <v>2.8929243835635776E-2</v>
      </c>
      <c r="L17" s="23">
        <f>(0.5-Data!K8)*Parameters!$C$11</f>
        <v>-2.8728331686038212E-2</v>
      </c>
      <c r="M17" s="23">
        <f>(0.5-Data!L8)*Parameters!$C$11</f>
        <v>7.6313826552117409E-2</v>
      </c>
      <c r="O17">
        <v>7</v>
      </c>
      <c r="P17" s="40">
        <f>LN(Parameters!$C$2)</f>
        <v>4.6051701859880918</v>
      </c>
      <c r="Q17" s="7">
        <f>LN(Parameters!$C$9)+P17+D17+Parameters!$C$10*C17</f>
        <v>4.626494652575337</v>
      </c>
      <c r="R17" s="7">
        <f>LN(Parameters!$C$9)+Q17+E17+Parameters!$C$10*D17</f>
        <v>4.6516234246859307</v>
      </c>
      <c r="S17" s="7">
        <f>LN(Parameters!$C$9)+R17+F17+Parameters!$C$10*E17</f>
        <v>4.6011252646920111</v>
      </c>
      <c r="T17" s="7">
        <f>LN(Parameters!$C$9)+S17+G17+Parameters!$C$10*F17</f>
        <v>4.6226024995221797</v>
      </c>
      <c r="U17" s="7">
        <f>LN(Parameters!$C$9)+T17+H17+Parameters!$C$10*G17</f>
        <v>4.5717289174620976</v>
      </c>
      <c r="V17" s="7">
        <f>LN(Parameters!$C$9)+U17+I17+Parameters!$C$10*H17</f>
        <v>4.6358441298157818</v>
      </c>
      <c r="W17" s="7">
        <f>LN(Parameters!$C$9)+V17+J17+Parameters!$C$10*I17</f>
        <v>4.6451498983615824</v>
      </c>
      <c r="X17" s="7">
        <f>LN(Parameters!$C$9)+W17+K17+Parameters!$C$10*J17</f>
        <v>4.6791712749376524</v>
      </c>
      <c r="Y17" s="7">
        <f>LN(Parameters!$C$9)+X17+L17+Parameters!$C$10*K17</f>
        <v>4.6930199052191943</v>
      </c>
      <c r="Z17" s="7">
        <f>LN(Parameters!$C$9)+Y17+M17+Parameters!$C$10*L17</f>
        <v>4.7859647847541389</v>
      </c>
      <c r="AB17">
        <v>7</v>
      </c>
      <c r="AC17" s="13">
        <f t="shared" si="7"/>
        <v>100.00000000000004</v>
      </c>
      <c r="AD17" s="13">
        <f t="shared" si="8"/>
        <v>102.15534578336546</v>
      </c>
      <c r="AE17" s="13">
        <f t="shared" si="9"/>
        <v>104.75490931635468</v>
      </c>
      <c r="AF17" s="13">
        <f t="shared" si="10"/>
        <v>99.596324837912249</v>
      </c>
      <c r="AG17" s="13">
        <f t="shared" si="11"/>
        <v>101.75851430775985</v>
      </c>
      <c r="AH17" s="13">
        <f t="shared" si="12"/>
        <v>96.711170945969002</v>
      </c>
      <c r="AI17" s="13">
        <f t="shared" si="13"/>
        <v>103.11492364953409</v>
      </c>
      <c r="AJ17" s="13">
        <f t="shared" si="14"/>
        <v>104.0789658826326</v>
      </c>
      <c r="AK17" s="13">
        <f t="shared" si="15"/>
        <v>107.68079780851565</v>
      </c>
      <c r="AL17" s="13">
        <f t="shared" si="16"/>
        <v>109.18240295438738</v>
      </c>
      <c r="AM17" s="13">
        <f t="shared" si="17"/>
        <v>119.81690486152233</v>
      </c>
      <c r="AN17" s="4"/>
      <c r="AO17" s="13">
        <v>7</v>
      </c>
      <c r="AP17" s="13">
        <f t="shared" si="27"/>
        <v>2.1553457833654193</v>
      </c>
      <c r="AQ17" s="13">
        <f t="shared" si="18"/>
        <v>4.7549093163546416</v>
      </c>
      <c r="AR17" s="13">
        <f t="shared" si="19"/>
        <v>-0.40367516208779364</v>
      </c>
      <c r="AS17" s="13">
        <f t="shared" si="20"/>
        <v>1.7585143077598104</v>
      </c>
      <c r="AT17" s="13">
        <f t="shared" si="21"/>
        <v>-3.2888290540310408</v>
      </c>
      <c r="AU17" s="13">
        <f t="shared" si="22"/>
        <v>3.1149236495340489</v>
      </c>
      <c r="AV17" s="13">
        <f t="shared" si="23"/>
        <v>4.0789658826325592</v>
      </c>
      <c r="AW17" s="13">
        <f t="shared" si="24"/>
        <v>7.6807978085156066</v>
      </c>
      <c r="AX17" s="13">
        <f t="shared" si="25"/>
        <v>9.1824029543873422</v>
      </c>
      <c r="AY17" s="13">
        <f t="shared" si="26"/>
        <v>19.816904861522289</v>
      </c>
    </row>
    <row r="18" spans="2:51" x14ac:dyDescent="0.35">
      <c r="B18">
        <v>8</v>
      </c>
      <c r="C18" s="23">
        <f>(0.5-Data!B9)*Parameters!$C$11</f>
        <v>-1.4049890253020837E-3</v>
      </c>
      <c r="D18" s="23">
        <f>(0.5-Data!C9)*Parameters!$C$11</f>
        <v>6.240381060954861E-2</v>
      </c>
      <c r="E18" s="23">
        <f>(0.5-Data!D9)*Parameters!$C$11</f>
        <v>-3.994399100093915E-2</v>
      </c>
      <c r="F18" s="23">
        <f>(0.5-Data!E9)*Parameters!$C$11</f>
        <v>2.307628066572627E-2</v>
      </c>
      <c r="G18" s="23">
        <f>(0.5-Data!F9)*Parameters!$C$11</f>
        <v>6.6033069526894479E-3</v>
      </c>
      <c r="H18" s="23">
        <f>(0.5-Data!G9)*Parameters!$C$11</f>
        <v>8.0096109929297568E-2</v>
      </c>
      <c r="I18" s="23">
        <f>(0.5-Data!H9)*Parameters!$C$11</f>
        <v>2.7045284895534684E-2</v>
      </c>
      <c r="J18" s="23">
        <f>(0.5-Data!I9)*Parameters!$C$11</f>
        <v>-7.5457125274846604E-2</v>
      </c>
      <c r="K18" s="23">
        <f>(0.5-Data!J9)*Parameters!$C$11</f>
        <v>1.7377756158527991E-3</v>
      </c>
      <c r="L18" s="23">
        <f>(0.5-Data!K9)*Parameters!$C$11</f>
        <v>-9.5947539682401467E-2</v>
      </c>
      <c r="M18" s="23">
        <f>(0.5-Data!L9)*Parameters!$C$11</f>
        <v>-8.0375882858074982E-2</v>
      </c>
      <c r="O18">
        <v>8</v>
      </c>
      <c r="P18" s="40">
        <f>LN(Parameters!$C$2)</f>
        <v>4.6051701859880918</v>
      </c>
      <c r="Q18" s="7">
        <f>LN(Parameters!$C$9)+P18+D18+Parameters!$C$10*C18</f>
        <v>4.6965005537777991</v>
      </c>
      <c r="R18" s="7">
        <f>LN(Parameters!$C$9)+Q18+E18+Parameters!$C$10*D18</f>
        <v>4.7141970797927009</v>
      </c>
      <c r="S18" s="7">
        <f>LN(Parameters!$C$9)+R18+F18+Parameters!$C$10*E18</f>
        <v>4.7488573667495482</v>
      </c>
      <c r="T18" s="7">
        <f>LN(Parameters!$C$9)+S18+G18+Parameters!$C$10*F18</f>
        <v>4.7954038022433583</v>
      </c>
      <c r="U18" s="7">
        <f>LN(Parameters!$C$9)+T18+H18+Parameters!$C$10*G18</f>
        <v>4.9080302025429106</v>
      </c>
      <c r="V18" s="7">
        <f>LN(Parameters!$C$9)+U18+I18+Parameters!$C$10*H18</f>
        <v>5.0006775391481737</v>
      </c>
      <c r="W18" s="7">
        <f>LN(Parameters!$C$9)+V18+J18+Parameters!$C$10*I18</f>
        <v>4.9669495943178621</v>
      </c>
      <c r="X18" s="7">
        <f>LN(Parameters!$C$9)+W18+K18+Parameters!$C$10*J18</f>
        <v>4.9642904658015778</v>
      </c>
      <c r="Y18" s="7">
        <f>LN(Parameters!$C$9)+X18+L18+Parameters!$C$10*K18</f>
        <v>4.8986837273878541</v>
      </c>
      <c r="Z18" s="7">
        <f>LN(Parameters!$C$9)+Y18+M18+Parameters!$C$10*L18</f>
        <v>4.8046902539142424</v>
      </c>
      <c r="AB18">
        <v>8</v>
      </c>
      <c r="AC18" s="13">
        <f t="shared" si="7"/>
        <v>100.00000000000004</v>
      </c>
      <c r="AD18" s="13">
        <f t="shared" si="8"/>
        <v>109.56309066358556</v>
      </c>
      <c r="AE18" s="13">
        <f t="shared" si="9"/>
        <v>111.51923417030949</v>
      </c>
      <c r="AF18" s="13">
        <f t="shared" si="10"/>
        <v>115.45228950576856</v>
      </c>
      <c r="AG18" s="13">
        <f t="shared" si="11"/>
        <v>120.95321310208473</v>
      </c>
      <c r="AH18" s="13">
        <f t="shared" si="12"/>
        <v>135.37249520956806</v>
      </c>
      <c r="AI18" s="13">
        <f t="shared" si="13"/>
        <v>148.5137489008878</v>
      </c>
      <c r="AJ18" s="13">
        <f t="shared" si="14"/>
        <v>143.58821633776063</v>
      </c>
      <c r="AK18" s="13">
        <f t="shared" si="15"/>
        <v>143.20690402100917</v>
      </c>
      <c r="AL18" s="13">
        <f t="shared" si="16"/>
        <v>134.11313400828251</v>
      </c>
      <c r="AM18" s="13">
        <f t="shared" si="17"/>
        <v>122.08167084447179</v>
      </c>
      <c r="AN18" s="4"/>
      <c r="AO18" s="13">
        <v>8</v>
      </c>
      <c r="AP18" s="13">
        <f t="shared" si="27"/>
        <v>9.5630906635855126</v>
      </c>
      <c r="AQ18" s="13">
        <f t="shared" si="18"/>
        <v>11.519234170309446</v>
      </c>
      <c r="AR18" s="13">
        <f t="shared" si="19"/>
        <v>15.452289505768519</v>
      </c>
      <c r="AS18" s="13">
        <f t="shared" si="20"/>
        <v>20.953213102084689</v>
      </c>
      <c r="AT18" s="13">
        <f t="shared" si="21"/>
        <v>35.372495209568015</v>
      </c>
      <c r="AU18" s="13">
        <f t="shared" si="22"/>
        <v>48.513748900887762</v>
      </c>
      <c r="AV18" s="13">
        <f t="shared" si="23"/>
        <v>43.588216337760585</v>
      </c>
      <c r="AW18" s="13">
        <f t="shared" si="24"/>
        <v>43.206904021009123</v>
      </c>
      <c r="AX18" s="13">
        <f t="shared" si="25"/>
        <v>34.113134008282472</v>
      </c>
      <c r="AY18" s="13">
        <f t="shared" si="26"/>
        <v>22.081670844471745</v>
      </c>
    </row>
    <row r="19" spans="2:51" x14ac:dyDescent="0.35">
      <c r="B19">
        <v>9</v>
      </c>
      <c r="C19" s="23">
        <f>(0.5-Data!B10)*Parameters!$C$11</f>
        <v>-7.8851227862113793E-2</v>
      </c>
      <c r="D19" s="23">
        <f>(0.5-Data!C10)*Parameters!$C$11</f>
        <v>-5.072078418355961E-2</v>
      </c>
      <c r="E19" s="23">
        <f>(0.5-Data!D10)*Parameters!$C$11</f>
        <v>-1.3722958837533428E-2</v>
      </c>
      <c r="F19" s="23">
        <f>(0.5-Data!E10)*Parameters!$C$11</f>
        <v>-5.2499837631678051E-2</v>
      </c>
      <c r="G19" s="23">
        <f>(0.5-Data!F10)*Parameters!$C$11</f>
        <v>-2.1184057017026726E-2</v>
      </c>
      <c r="H19" s="23">
        <f>(0.5-Data!G10)*Parameters!$C$11</f>
        <v>5.5554298079453668E-2</v>
      </c>
      <c r="I19" s="23">
        <f>(0.5-Data!H10)*Parameters!$C$11</f>
        <v>4.3442294614683921E-2</v>
      </c>
      <c r="J19" s="23">
        <f>(0.5-Data!I10)*Parameters!$C$11</f>
        <v>8.1465785403457169E-2</v>
      </c>
      <c r="K19" s="23">
        <f>(0.5-Data!J10)*Parameters!$C$11</f>
        <v>1.872866234804731E-2</v>
      </c>
      <c r="L19" s="23">
        <f>(0.5-Data!K10)*Parameters!$C$11</f>
        <v>3.756296605823839E-2</v>
      </c>
      <c r="M19" s="23">
        <f>(0.5-Data!L10)*Parameters!$C$11</f>
        <v>7.733954293504515E-2</v>
      </c>
      <c r="O19">
        <v>9</v>
      </c>
      <c r="P19" s="40">
        <f>LN(Parameters!$C$2)</f>
        <v>4.6051701859880918</v>
      </c>
      <c r="Q19" s="7">
        <f>LN(Parameters!$C$9)+P19+D19+Parameters!$C$10*C19</f>
        <v>4.5485251515081249</v>
      </c>
      <c r="R19" s="7">
        <f>LN(Parameters!$C$9)+Q19+E19+Parameters!$C$10*D19</f>
        <v>4.5415366420295333</v>
      </c>
      <c r="S19" s="7">
        <f>LN(Parameters!$C$9)+R19+F19+Parameters!$C$10*E19</f>
        <v>4.5124202751625093</v>
      </c>
      <c r="T19" s="7">
        <f>LN(Parameters!$C$9)+S19+G19+Parameters!$C$10*F19</f>
        <v>4.4971700934527714</v>
      </c>
      <c r="U19" s="7">
        <f>LN(Parameters!$C$9)+T19+H19+Parameters!$C$10*G19</f>
        <v>4.5727503681161066</v>
      </c>
      <c r="V19" s="7">
        <f>LN(Parameters!$C$9)+U19+I19+Parameters!$C$10*H19</f>
        <v>4.6707508991080884</v>
      </c>
      <c r="W19" s="7">
        <f>LN(Parameters!$C$9)+V19+J19+Parameters!$C$10*I19</f>
        <v>4.8013245193296976</v>
      </c>
      <c r="X19" s="7">
        <f>LN(Parameters!$C$9)+W19+K19+Parameters!$C$10*J19</f>
        <v>4.8862715873508442</v>
      </c>
      <c r="Y19" s="7">
        <f>LN(Parameters!$C$9)+X19+L19+Parameters!$C$10*K19</f>
        <v>4.9618212537072477</v>
      </c>
      <c r="Z19" s="7">
        <f>LN(Parameters!$C$9)+Y19+M19+Parameters!$C$10*L19</f>
        <v>5.0856229336100434</v>
      </c>
      <c r="AB19">
        <v>9</v>
      </c>
      <c r="AC19" s="13">
        <f t="shared" si="7"/>
        <v>100.00000000000004</v>
      </c>
      <c r="AD19" s="13">
        <f t="shared" si="8"/>
        <v>94.492942720829063</v>
      </c>
      <c r="AE19" s="13">
        <f t="shared" si="9"/>
        <v>93.834880011976438</v>
      </c>
      <c r="AF19" s="13">
        <f t="shared" si="10"/>
        <v>91.142140842385444</v>
      </c>
      <c r="AG19" s="13">
        <f t="shared" si="11"/>
        <v>89.762751336818184</v>
      </c>
      <c r="AH19" s="13">
        <f t="shared" si="12"/>
        <v>96.810007104317535</v>
      </c>
      <c r="AI19" s="13">
        <f t="shared" si="13"/>
        <v>106.7778917603418</v>
      </c>
      <c r="AJ19" s="13">
        <f t="shared" si="14"/>
        <v>121.67146704856093</v>
      </c>
      <c r="AK19" s="13">
        <f t="shared" si="15"/>
        <v>132.4587912145002</v>
      </c>
      <c r="AL19" s="13">
        <f t="shared" si="16"/>
        <v>142.85373200935123</v>
      </c>
      <c r="AM19" s="13">
        <f t="shared" si="17"/>
        <v>161.68062416921791</v>
      </c>
      <c r="AN19" s="4"/>
      <c r="AO19" s="13">
        <v>9</v>
      </c>
      <c r="AP19" s="13">
        <f t="shared" si="27"/>
        <v>-5.5070572791709793</v>
      </c>
      <c r="AQ19" s="13">
        <f t="shared" si="18"/>
        <v>-6.1651199880236049</v>
      </c>
      <c r="AR19" s="13">
        <f t="shared" si="19"/>
        <v>-8.8578591576145982</v>
      </c>
      <c r="AS19" s="13">
        <f t="shared" si="20"/>
        <v>-10.237248663181859</v>
      </c>
      <c r="AT19" s="13">
        <f t="shared" si="21"/>
        <v>-3.1899928956825079</v>
      </c>
      <c r="AU19" s="13">
        <f t="shared" si="22"/>
        <v>6.7778917603417597</v>
      </c>
      <c r="AV19" s="13">
        <f t="shared" si="23"/>
        <v>21.671467048560885</v>
      </c>
      <c r="AW19" s="13">
        <f t="shared" si="24"/>
        <v>32.458791214500152</v>
      </c>
      <c r="AX19" s="13">
        <f t="shared" si="25"/>
        <v>42.853732009351191</v>
      </c>
      <c r="AY19" s="13">
        <f t="shared" si="26"/>
        <v>61.680624169217865</v>
      </c>
    </row>
    <row r="20" spans="2:51" x14ac:dyDescent="0.35">
      <c r="B20">
        <v>10</v>
      </c>
      <c r="C20" s="23">
        <f>(0.5-Data!B11)*Parameters!$C$11</f>
        <v>-7.9491644315104304E-2</v>
      </c>
      <c r="D20" s="23">
        <f>(0.5-Data!C11)*Parameters!$C$11</f>
        <v>9.9544188664115144E-2</v>
      </c>
      <c r="E20" s="23">
        <f>(0.5-Data!D11)*Parameters!$C$11</f>
        <v>8.4541905565301043E-2</v>
      </c>
      <c r="F20" s="23">
        <f>(0.5-Data!E11)*Parameters!$C$11</f>
        <v>7.6876863019566269E-2</v>
      </c>
      <c r="G20" s="23">
        <f>(0.5-Data!F11)*Parameters!$C$11</f>
        <v>2.8324821681885884E-3</v>
      </c>
      <c r="H20" s="23">
        <f>(0.5-Data!G11)*Parameters!$C$11</f>
        <v>5.2174129907952539E-2</v>
      </c>
      <c r="I20" s="23">
        <f>(0.5-Data!H11)*Parameters!$C$11</f>
        <v>-8.5534481485371131E-3</v>
      </c>
      <c r="J20" s="23">
        <f>(0.5-Data!I11)*Parameters!$C$11</f>
        <v>8.3758641365965961E-2</v>
      </c>
      <c r="K20" s="23">
        <f>(0.5-Data!J11)*Parameters!$C$11</f>
        <v>7.1731019956860848E-2</v>
      </c>
      <c r="L20" s="23">
        <f>(0.5-Data!K11)*Parameters!$C$11</f>
        <v>-8.6616526904279664E-2</v>
      </c>
      <c r="M20" s="23">
        <f>(0.5-Data!L11)*Parameters!$C$11</f>
        <v>8.3499547434058588E-2</v>
      </c>
      <c r="O20">
        <v>10</v>
      </c>
      <c r="P20" s="40">
        <f>LN(Parameters!$C$2)</f>
        <v>4.6051701859880918</v>
      </c>
      <c r="Q20" s="7">
        <f>LN(Parameters!$C$9)+P20+D20+Parameters!$C$10*C20</f>
        <v>4.6985019369519545</v>
      </c>
      <c r="R20" s="7">
        <f>LN(Parameters!$C$9)+Q20+E20+Parameters!$C$10*D20</f>
        <v>4.8573975296576508</v>
      </c>
      <c r="S20" s="7">
        <f>LN(Parameters!$C$9)+R20+F20+Parameters!$C$10*E20</f>
        <v>5.0018770524231471</v>
      </c>
      <c r="T20" s="7">
        <f>LN(Parameters!$C$9)+S20+G20+Parameters!$C$10*F20</f>
        <v>5.0688629251916844</v>
      </c>
      <c r="U20" s="7">
        <f>LN(Parameters!$C$9)+T20+H20+Parameters!$C$10*G20</f>
        <v>5.1518704743168664</v>
      </c>
      <c r="V20" s="7">
        <f>LN(Parameters!$C$9)+U20+I20+Parameters!$C$10*H20</f>
        <v>5.1963541868684517</v>
      </c>
      <c r="W20" s="7">
        <f>LN(Parameters!$C$9)+V20+J20+Parameters!$C$10*I20</f>
        <v>5.3058225788091198</v>
      </c>
      <c r="X20" s="7">
        <f>LN(Parameters!$C$9)+W20+K20+Parameters!$C$10*J20</f>
        <v>5.4448037896222097</v>
      </c>
      <c r="Y20" s="7">
        <f>LN(Parameters!$C$9)+X20+L20+Parameters!$C$10*K20</f>
        <v>5.4200250239400614</v>
      </c>
      <c r="Z20" s="7">
        <f>LN(Parameters!$C$9)+Y20+M20+Parameters!$C$10*L20</f>
        <v>5.4941059365087384</v>
      </c>
      <c r="AB20">
        <v>10</v>
      </c>
      <c r="AC20" s="13">
        <f t="shared" si="7"/>
        <v>100.00000000000004</v>
      </c>
      <c r="AD20" s="13">
        <f t="shared" si="8"/>
        <v>109.78258796558461</v>
      </c>
      <c r="AE20" s="13">
        <f t="shared" si="9"/>
        <v>128.6888570000668</v>
      </c>
      <c r="AF20" s="13">
        <f t="shared" si="10"/>
        <v>148.69200000011759</v>
      </c>
      <c r="AG20" s="13">
        <f t="shared" si="11"/>
        <v>158.99343708791068</v>
      </c>
      <c r="AH20" s="13">
        <f t="shared" si="12"/>
        <v>172.75432081987003</v>
      </c>
      <c r="AI20" s="13">
        <f t="shared" si="13"/>
        <v>180.61256042369118</v>
      </c>
      <c r="AJ20" s="13">
        <f t="shared" si="14"/>
        <v>201.50668939164467</v>
      </c>
      <c r="AK20" s="13">
        <f t="shared" si="15"/>
        <v>231.55184238016076</v>
      </c>
      <c r="AL20" s="13">
        <f t="shared" si="16"/>
        <v>225.88477495837896</v>
      </c>
      <c r="AM20" s="13">
        <f t="shared" si="17"/>
        <v>243.25394443839858</v>
      </c>
      <c r="AN20" s="4"/>
      <c r="AO20" s="13">
        <v>10</v>
      </c>
      <c r="AP20" s="13">
        <f t="shared" si="27"/>
        <v>9.7825879655845682</v>
      </c>
      <c r="AQ20" s="13">
        <f t="shared" si="18"/>
        <v>28.688857000066761</v>
      </c>
      <c r="AR20" s="13">
        <f t="shared" si="19"/>
        <v>48.692000000117545</v>
      </c>
      <c r="AS20" s="13">
        <f t="shared" si="20"/>
        <v>58.993437087910635</v>
      </c>
      <c r="AT20" s="13">
        <f t="shared" si="21"/>
        <v>72.754320819869989</v>
      </c>
      <c r="AU20" s="13">
        <f t="shared" si="22"/>
        <v>80.612560423691136</v>
      </c>
      <c r="AV20" s="13">
        <f t="shared" si="23"/>
        <v>101.50668939164463</v>
      </c>
      <c r="AW20" s="13">
        <f t="shared" si="24"/>
        <v>131.55184238016074</v>
      </c>
      <c r="AX20" s="13">
        <f t="shared" si="25"/>
        <v>125.88477495837891</v>
      </c>
      <c r="AY20" s="13">
        <f t="shared" si="26"/>
        <v>143.25394443839855</v>
      </c>
    </row>
    <row r="21" spans="2:51" x14ac:dyDescent="0.35">
      <c r="B21">
        <v>11</v>
      </c>
      <c r="C21" s="23">
        <f>(0.5-Data!B12)*Parameters!$C$11</f>
        <v>9.245104059938225E-2</v>
      </c>
      <c r="D21" s="23">
        <f>(0.5-Data!C12)*Parameters!$C$11</f>
        <v>5.7888372246220149E-2</v>
      </c>
      <c r="E21" s="23">
        <f>(0.5-Data!D12)*Parameters!$C$11</f>
        <v>2.5829181922248923E-3</v>
      </c>
      <c r="F21" s="23">
        <f>(0.5-Data!E12)*Parameters!$C$11</f>
        <v>4.734150345204733E-2</v>
      </c>
      <c r="G21" s="23">
        <f>(0.5-Data!F12)*Parameters!$C$11</f>
        <v>4.5201542934632966E-2</v>
      </c>
      <c r="H21" s="23">
        <f>(0.5-Data!G12)*Parameters!$C$11</f>
        <v>-2.7240881017985587E-2</v>
      </c>
      <c r="I21" s="23">
        <f>(0.5-Data!H12)*Parameters!$C$11</f>
        <v>-4.593886513874057E-2</v>
      </c>
      <c r="J21" s="23">
        <f>(0.5-Data!I12)*Parameters!$C$11</f>
        <v>9.019155285735439E-2</v>
      </c>
      <c r="K21" s="23">
        <f>(0.5-Data!J12)*Parameters!$C$11</f>
        <v>-5.0913743455541671E-2</v>
      </c>
      <c r="L21" s="23">
        <f>(0.5-Data!K12)*Parameters!$C$11</f>
        <v>-7.382424419848195E-2</v>
      </c>
      <c r="M21" s="23">
        <f>(0.5-Data!L12)*Parameters!$C$11</f>
        <v>9.1863667152090808E-2</v>
      </c>
      <c r="O21">
        <v>11</v>
      </c>
      <c r="P21" s="40">
        <f>LN(Parameters!$C$2)</f>
        <v>4.6051701859880918</v>
      </c>
      <c r="Q21" s="7">
        <f>LN(Parameters!$C$9)+P21+D21+Parameters!$C$10*C21</f>
        <v>4.734220328745578</v>
      </c>
      <c r="R21" s="7">
        <f>LN(Parameters!$C$9)+Q21+E21+Parameters!$C$10*D21</f>
        <v>4.7924118166901462</v>
      </c>
      <c r="S21" s="7">
        <f>LN(Parameters!$C$9)+R21+F21+Parameters!$C$10*E21</f>
        <v>4.8704744355702392</v>
      </c>
      <c r="T21" s="7">
        <f>LN(Parameters!$C$9)+S21+G21+Parameters!$C$10*F21</f>
        <v>4.966538457299837</v>
      </c>
      <c r="U21" s="7">
        <f>LN(Parameters!$C$9)+T21+H21+Parameters!$C$10*G21</f>
        <v>4.9891970728439805</v>
      </c>
      <c r="V21" s="7">
        <f>LN(Parameters!$C$9)+U21+I21+Parameters!$C$10*H21</f>
        <v>4.9605586134886908</v>
      </c>
      <c r="W21" s="7">
        <f>LN(Parameters!$C$9)+V21+J21+Parameters!$C$10*I21</f>
        <v>5.0596364792751558</v>
      </c>
      <c r="X21" s="7">
        <f>LN(Parameters!$C$9)+W21+K21+Parameters!$C$10*J21</f>
        <v>5.0788677368469672</v>
      </c>
      <c r="Y21" s="7">
        <f>LN(Parameters!$C$9)+X21+L21+Parameters!$C$10*K21</f>
        <v>5.0116911103350352</v>
      </c>
      <c r="Z21" s="7">
        <f>LN(Parameters!$C$9)+Y21+M21+Parameters!$C$10*L21</f>
        <v>5.0998926698393534</v>
      </c>
      <c r="AB21">
        <v>11</v>
      </c>
      <c r="AC21" s="13">
        <f t="shared" si="7"/>
        <v>100.00000000000004</v>
      </c>
      <c r="AD21" s="13">
        <f t="shared" si="8"/>
        <v>113.77471725159914</v>
      </c>
      <c r="AE21" s="13">
        <f t="shared" si="9"/>
        <v>120.5918636815576</v>
      </c>
      <c r="AF21" s="13">
        <f t="shared" si="10"/>
        <v>130.38276044421008</v>
      </c>
      <c r="AG21" s="13">
        <f t="shared" si="11"/>
        <v>143.52919404062899</v>
      </c>
      <c r="AH21" s="13">
        <f t="shared" si="12"/>
        <v>146.81849160275723</v>
      </c>
      <c r="AI21" s="13">
        <f t="shared" si="13"/>
        <v>142.67347296705188</v>
      </c>
      <c r="AJ21" s="13">
        <f t="shared" si="14"/>
        <v>157.53323931596489</v>
      </c>
      <c r="AK21" s="13">
        <f t="shared" si="15"/>
        <v>160.59212040799588</v>
      </c>
      <c r="AL21" s="13">
        <f t="shared" si="16"/>
        <v>150.15845607134366</v>
      </c>
      <c r="AM21" s="13">
        <f t="shared" si="17"/>
        <v>164.00430374695466</v>
      </c>
      <c r="AN21" s="4"/>
      <c r="AO21" s="13">
        <v>11</v>
      </c>
      <c r="AP21" s="13">
        <f t="shared" si="27"/>
        <v>13.7747172515991</v>
      </c>
      <c r="AQ21" s="13">
        <f t="shared" si="18"/>
        <v>20.591863681557555</v>
      </c>
      <c r="AR21" s="13">
        <f t="shared" si="19"/>
        <v>30.382760444210035</v>
      </c>
      <c r="AS21" s="13">
        <f t="shared" si="20"/>
        <v>43.529194040628951</v>
      </c>
      <c r="AT21" s="13">
        <f t="shared" si="21"/>
        <v>46.818491602757192</v>
      </c>
      <c r="AU21" s="13">
        <f t="shared" si="22"/>
        <v>42.673472967051836</v>
      </c>
      <c r="AV21" s="13">
        <f t="shared" si="23"/>
        <v>57.533239315964849</v>
      </c>
      <c r="AW21" s="13">
        <f t="shared" si="24"/>
        <v>60.592120407995836</v>
      </c>
      <c r="AX21" s="13">
        <f t="shared" si="25"/>
        <v>50.158456071343622</v>
      </c>
      <c r="AY21" s="13">
        <f t="shared" si="26"/>
        <v>64.004303746954619</v>
      </c>
    </row>
    <row r="22" spans="2:51" x14ac:dyDescent="0.35">
      <c r="B22">
        <v>12</v>
      </c>
      <c r="C22" s="23">
        <f>(0.5-Data!B13)*Parameters!$C$11</f>
        <v>5.4741826755578329E-2</v>
      </c>
      <c r="D22" s="23">
        <f>(0.5-Data!C13)*Parameters!$C$11</f>
        <v>9.7927886353690332E-4</v>
      </c>
      <c r="E22" s="23">
        <f>(0.5-Data!D13)*Parameters!$C$11</f>
        <v>-6.1441013739593322E-3</v>
      </c>
      <c r="F22" s="23">
        <f>(0.5-Data!E13)*Parameters!$C$11</f>
        <v>-9.2159191894947923E-2</v>
      </c>
      <c r="G22" s="23">
        <f>(0.5-Data!F13)*Parameters!$C$11</f>
        <v>-7.2299121481123635E-2</v>
      </c>
      <c r="H22" s="23">
        <f>(0.5-Data!G13)*Parameters!$C$11</f>
        <v>4.5829924835059412E-2</v>
      </c>
      <c r="I22" s="23">
        <f>(0.5-Data!H13)*Parameters!$C$11</f>
        <v>-4.9817044020251111E-2</v>
      </c>
      <c r="J22" s="23">
        <f>(0.5-Data!I13)*Parameters!$C$11</f>
        <v>-7.8724928827400301E-2</v>
      </c>
      <c r="K22" s="23">
        <f>(0.5-Data!J13)*Parameters!$C$11</f>
        <v>8.8971470695074453E-2</v>
      </c>
      <c r="L22" s="23">
        <f>(0.5-Data!K13)*Parameters!$C$11</f>
        <v>-9.5400172637676584E-2</v>
      </c>
      <c r="M22" s="23">
        <f>(0.5-Data!L13)*Parameters!$C$11</f>
        <v>5.3585337905133645E-2</v>
      </c>
      <c r="O22">
        <v>12</v>
      </c>
      <c r="P22" s="40">
        <f>LN(Parameters!$C$2)</f>
        <v>4.6051701859880918</v>
      </c>
      <c r="Q22" s="7">
        <f>LN(Parameters!$C$9)+P22+D22+Parameters!$C$10*C22</f>
        <v>4.6603420891331826</v>
      </c>
      <c r="R22" s="7">
        <f>LN(Parameters!$C$9)+Q22+E22+Parameters!$C$10*D22</f>
        <v>4.6841974654893592</v>
      </c>
      <c r="S22" s="7">
        <f>LN(Parameters!$C$9)+R22+F22+Parameters!$C$10*E22</f>
        <v>4.6188322302176736</v>
      </c>
      <c r="T22" s="7">
        <f>LN(Parameters!$C$9)+S22+G22+Parameters!$C$10*F22</f>
        <v>4.5346202746253672</v>
      </c>
      <c r="U22" s="7">
        <f>LN(Parameters!$C$9)+T22+H22+Parameters!$C$10*G22</f>
        <v>4.5774743970354654</v>
      </c>
      <c r="V22" s="7">
        <f>LN(Parameters!$C$9)+U22+I22+Parameters!$C$10*H22</f>
        <v>4.5778396214325348</v>
      </c>
      <c r="W22" s="7">
        <f>LN(Parameters!$C$9)+V22+J22+Parameters!$C$10*I22</f>
        <v>4.5062558250375657</v>
      </c>
      <c r="X22" s="7">
        <f>LN(Parameters!$C$9)+W22+K22+Parameters!$C$10*J22</f>
        <v>4.5893598800018545</v>
      </c>
      <c r="Y22" s="7">
        <f>LN(Parameters!$C$9)+X22+L22+Parameters!$C$10*K22</f>
        <v>4.5635556714185057</v>
      </c>
      <c r="Z22" s="7">
        <f>LN(Parameters!$C$9)+Y22+M22+Parameters!$C$10*L22</f>
        <v>4.6037697338782282</v>
      </c>
      <c r="AB22">
        <v>12</v>
      </c>
      <c r="AC22" s="13">
        <f t="shared" si="7"/>
        <v>100.00000000000004</v>
      </c>
      <c r="AD22" s="13">
        <f t="shared" si="8"/>
        <v>105.67222529417209</v>
      </c>
      <c r="AE22" s="13">
        <f t="shared" si="9"/>
        <v>108.22338444671671</v>
      </c>
      <c r="AF22" s="13">
        <f t="shared" si="10"/>
        <v>101.37557964181718</v>
      </c>
      <c r="AG22" s="13">
        <f t="shared" si="11"/>
        <v>93.188122690312397</v>
      </c>
      <c r="AH22" s="13">
        <f t="shared" si="12"/>
        <v>97.268422308385894</v>
      </c>
      <c r="AI22" s="13">
        <f t="shared" si="13"/>
        <v>97.303953597329198</v>
      </c>
      <c r="AJ22" s="13">
        <f t="shared" si="14"/>
        <v>90.582027828960648</v>
      </c>
      <c r="AK22" s="13">
        <f t="shared" si="15"/>
        <v>98.431402082412959</v>
      </c>
      <c r="AL22" s="13">
        <f t="shared" si="16"/>
        <v>95.923948215526863</v>
      </c>
      <c r="AM22" s="13">
        <f t="shared" si="17"/>
        <v>99.860052806557647</v>
      </c>
      <c r="AN22" s="4"/>
      <c r="AO22" s="13">
        <v>12</v>
      </c>
      <c r="AP22" s="13">
        <f t="shared" si="27"/>
        <v>5.6722252941720512</v>
      </c>
      <c r="AQ22" s="13">
        <f t="shared" si="18"/>
        <v>8.2233844467166648</v>
      </c>
      <c r="AR22" s="13">
        <f t="shared" si="19"/>
        <v>1.37557964181714</v>
      </c>
      <c r="AS22" s="13">
        <f t="shared" si="20"/>
        <v>-6.8118773096876453</v>
      </c>
      <c r="AT22" s="13">
        <f t="shared" si="21"/>
        <v>-2.7315776916141488</v>
      </c>
      <c r="AU22" s="13">
        <f t="shared" si="22"/>
        <v>-2.6960464026708451</v>
      </c>
      <c r="AV22" s="13">
        <f t="shared" si="23"/>
        <v>-9.4179721710393949</v>
      </c>
      <c r="AW22" s="13">
        <f t="shared" si="24"/>
        <v>-1.5685979175870841</v>
      </c>
      <c r="AX22" s="13">
        <f t="shared" si="25"/>
        <v>-4.0760517844731794</v>
      </c>
      <c r="AY22" s="13">
        <f t="shared" si="26"/>
        <v>-0.1399471934423957</v>
      </c>
    </row>
    <row r="23" spans="2:51" x14ac:dyDescent="0.35">
      <c r="B23">
        <v>13</v>
      </c>
      <c r="C23" s="23">
        <f>(0.5-Data!B14)*Parameters!$C$11</f>
        <v>-7.3571173775711748E-2</v>
      </c>
      <c r="D23" s="23">
        <f>(0.5-Data!C14)*Parameters!$C$11</f>
        <v>8.7079153479997978E-2</v>
      </c>
      <c r="E23" s="23">
        <f>(0.5-Data!D14)*Parameters!$C$11</f>
        <v>6.6442554891084776E-2</v>
      </c>
      <c r="F23" s="23">
        <f>(0.5-Data!E14)*Parameters!$C$11</f>
        <v>-3.41466447556781E-2</v>
      </c>
      <c r="G23" s="23">
        <f>(0.5-Data!F14)*Parameters!$C$11</f>
        <v>-8.2639559556578382E-2</v>
      </c>
      <c r="H23" s="23">
        <f>(0.5-Data!G14)*Parameters!$C$11</f>
        <v>-1.9211708105168125E-2</v>
      </c>
      <c r="I23" s="23">
        <f>(0.5-Data!H14)*Parameters!$C$11</f>
        <v>3.3657318189519538E-2</v>
      </c>
      <c r="J23" s="23">
        <f>(0.5-Data!I14)*Parameters!$C$11</f>
        <v>-8.7075708927466772E-2</v>
      </c>
      <c r="K23" s="23">
        <f>(0.5-Data!J14)*Parameters!$C$11</f>
        <v>-6.1786348103853889E-2</v>
      </c>
      <c r="L23" s="23">
        <f>(0.5-Data!K14)*Parameters!$C$11</f>
        <v>-9.0433042734990698E-2</v>
      </c>
      <c r="M23" s="23">
        <f>(0.5-Data!L14)*Parameters!$C$11</f>
        <v>9.262348669775522E-2</v>
      </c>
      <c r="O23">
        <v>13</v>
      </c>
      <c r="P23" s="40">
        <f>LN(Parameters!$C$2)</f>
        <v>4.6051701859880918</v>
      </c>
      <c r="Q23" s="7">
        <f>LN(Parameters!$C$9)+P23+D23+Parameters!$C$10*C23</f>
        <v>4.6887011135105636</v>
      </c>
      <c r="R23" s="7">
        <f>LN(Parameters!$C$9)+Q23+E23+Parameters!$C$10*D23</f>
        <v>4.8238880897091914</v>
      </c>
      <c r="S23" s="7">
        <f>LN(Parameters!$C$9)+R23+F23+Parameters!$C$10*E23</f>
        <v>4.8491993968960454</v>
      </c>
      <c r="T23" s="7">
        <f>LN(Parameters!$C$9)+S23+G23+Parameters!$C$10*F23</f>
        <v>4.7807526494409558</v>
      </c>
      <c r="U23" s="7">
        <f>LN(Parameters!$C$9)+T23+H23+Parameters!$C$10*G23</f>
        <v>4.753911941776872</v>
      </c>
      <c r="V23" s="7">
        <f>LN(Parameters!$C$9)+U23+I23+Parameters!$C$10*H23</f>
        <v>4.8084827935606107</v>
      </c>
      <c r="W23" s="7">
        <f>LN(Parameters!$C$9)+V23+J23+Parameters!$C$10*I23</f>
        <v>4.7661116800599723</v>
      </c>
      <c r="X23" s="7">
        <f>LN(Parameters!$C$9)+W23+K23+Parameters!$C$10*J23</f>
        <v>4.6947000651803021</v>
      </c>
      <c r="Y23" s="7">
        <f>LN(Parameters!$C$9)+X23+L23+Parameters!$C$10*K23</f>
        <v>4.6060219680401211</v>
      </c>
      <c r="Z23" s="7">
        <f>LN(Parameters!$C$9)+Y23+M23+Parameters!$C$10*L23</f>
        <v>4.6875093877486753</v>
      </c>
      <c r="AB23">
        <v>13</v>
      </c>
      <c r="AC23" s="13">
        <f t="shared" si="7"/>
        <v>100.00000000000004</v>
      </c>
      <c r="AD23" s="13">
        <f t="shared" si="8"/>
        <v>108.71188366652127</v>
      </c>
      <c r="AE23" s="13">
        <f t="shared" si="9"/>
        <v>124.44801639426471</v>
      </c>
      <c r="AF23" s="13">
        <f t="shared" si="10"/>
        <v>127.63816142107532</v>
      </c>
      <c r="AG23" s="13">
        <f t="shared" si="11"/>
        <v>119.1940276109421</v>
      </c>
      <c r="AH23" s="13">
        <f t="shared" si="12"/>
        <v>116.03732908278553</v>
      </c>
      <c r="AI23" s="13">
        <f t="shared" si="13"/>
        <v>122.54554950433776</v>
      </c>
      <c r="AJ23" s="13">
        <f t="shared" si="14"/>
        <v>117.46162447899246</v>
      </c>
      <c r="AK23" s="13">
        <f t="shared" si="15"/>
        <v>109.36600105018313</v>
      </c>
      <c r="AL23" s="13">
        <f t="shared" si="16"/>
        <v>100.08521449213831</v>
      </c>
      <c r="AM23" s="13">
        <f t="shared" si="17"/>
        <v>108.58240608034379</v>
      </c>
      <c r="AN23" s="4"/>
      <c r="AO23" s="13">
        <v>13</v>
      </c>
      <c r="AP23" s="13">
        <f t="shared" si="27"/>
        <v>8.7118836665212314</v>
      </c>
      <c r="AQ23" s="13">
        <f t="shared" si="18"/>
        <v>24.44801639426467</v>
      </c>
      <c r="AR23" s="13">
        <f t="shared" si="19"/>
        <v>27.638161421075282</v>
      </c>
      <c r="AS23" s="13">
        <f t="shared" si="20"/>
        <v>19.194027610942058</v>
      </c>
      <c r="AT23" s="13">
        <f t="shared" si="21"/>
        <v>16.03732908278549</v>
      </c>
      <c r="AU23" s="13">
        <f t="shared" si="22"/>
        <v>22.545549504337714</v>
      </c>
      <c r="AV23" s="13">
        <f t="shared" si="23"/>
        <v>17.46162447899242</v>
      </c>
      <c r="AW23" s="13">
        <f t="shared" si="24"/>
        <v>9.3660010501830868</v>
      </c>
      <c r="AX23" s="13">
        <f t="shared" si="25"/>
        <v>8.5214492138263154E-2</v>
      </c>
      <c r="AY23" s="13">
        <f t="shared" si="26"/>
        <v>8.5824060803437447</v>
      </c>
    </row>
    <row r="24" spans="2:51" x14ac:dyDescent="0.35">
      <c r="B24">
        <v>14</v>
      </c>
      <c r="C24" s="23">
        <f>(0.5-Data!B15)*Parameters!$C$11</f>
        <v>8.2589000289318149E-3</v>
      </c>
      <c r="D24" s="23">
        <f>(0.5-Data!C15)*Parameters!$C$11</f>
        <v>7.9626458368127165E-2</v>
      </c>
      <c r="E24" s="23">
        <f>(0.5-Data!D15)*Parameters!$C$11</f>
        <v>8.9240378545807311E-2</v>
      </c>
      <c r="F24" s="23">
        <f>(0.5-Data!E15)*Parameters!$C$11</f>
        <v>9.832752857410676E-2</v>
      </c>
      <c r="G24" s="23">
        <f>(0.5-Data!F15)*Parameters!$C$11</f>
        <v>-4.2654035999789078E-2</v>
      </c>
      <c r="H24" s="23">
        <f>(0.5-Data!G15)*Parameters!$C$11</f>
        <v>-2.2463536898923442E-3</v>
      </c>
      <c r="I24" s="23">
        <f>(0.5-Data!H15)*Parameters!$C$11</f>
        <v>-9.3781877081013029E-2</v>
      </c>
      <c r="J24" s="23">
        <f>(0.5-Data!I15)*Parameters!$C$11</f>
        <v>4.7409005224362316E-3</v>
      </c>
      <c r="K24" s="23">
        <f>(0.5-Data!J15)*Parameters!$C$11</f>
        <v>3.0989736720295525E-2</v>
      </c>
      <c r="L24" s="23">
        <f>(0.5-Data!K15)*Parameters!$C$11</f>
        <v>7.4562623033897296E-2</v>
      </c>
      <c r="M24" s="23">
        <f>(0.5-Data!L15)*Parameters!$C$11</f>
        <v>5.3619685016037449E-2</v>
      </c>
      <c r="O24">
        <v>14</v>
      </c>
      <c r="P24" s="40">
        <f>LN(Parameters!$C$2)</f>
        <v>4.6051701859880918</v>
      </c>
      <c r="Q24" s="7">
        <f>LN(Parameters!$C$9)+P24+D24+Parameters!$C$10*C24</f>
        <v>4.7180719516107823</v>
      </c>
      <c r="R24" s="7">
        <f>LN(Parameters!$C$9)+Q24+E24+Parameters!$C$10*D24</f>
        <v>4.8727030386637908</v>
      </c>
      <c r="S24" s="7">
        <f>LN(Parameters!$C$9)+R24+F24+Parameters!$C$10*E24</f>
        <v>5.0407475398250545</v>
      </c>
      <c r="T24" s="7">
        <f>LN(Parameters!$C$9)+S24+G24+Parameters!$C$10*F24</f>
        <v>5.0718996939251584</v>
      </c>
      <c r="U24" s="7">
        <f>LN(Parameters!$C$9)+T24+H24+Parameters!$C$10*G24</f>
        <v>5.0800178262769053</v>
      </c>
      <c r="V24" s="7">
        <f>LN(Parameters!$C$9)+U24+I24+Parameters!$C$10*H24</f>
        <v>5.0147838922769852</v>
      </c>
      <c r="W24" s="7">
        <f>LN(Parameters!$C$9)+V24+J24+Parameters!$C$10*I24</f>
        <v>5.0068817503545091</v>
      </c>
      <c r="X24" s="7">
        <f>LN(Parameters!$C$9)+W24+K24+Parameters!$C$10*J24</f>
        <v>5.0695636945514444</v>
      </c>
      <c r="Y24" s="7">
        <f>LN(Parameters!$C$9)+X24+L24+Parameters!$C$10*K24</f>
        <v>5.1876305013510189</v>
      </c>
      <c r="Z24" s="7">
        <f>LN(Parameters!$C$9)+Y24+M24+Parameters!$C$10*L24</f>
        <v>5.3043621689738538</v>
      </c>
      <c r="AB24">
        <v>14</v>
      </c>
      <c r="AC24" s="13">
        <f t="shared" si="7"/>
        <v>100.00000000000004</v>
      </c>
      <c r="AD24" s="13">
        <f t="shared" si="8"/>
        <v>111.95219520048806</v>
      </c>
      <c r="AE24" s="13">
        <f t="shared" si="9"/>
        <v>130.67365589233114</v>
      </c>
      <c r="AF24" s="13">
        <f t="shared" si="10"/>
        <v>154.58553068479787</v>
      </c>
      <c r="AG24" s="13">
        <f t="shared" si="11"/>
        <v>159.47699724505532</v>
      </c>
      <c r="AH24" s="13">
        <f t="shared" si="12"/>
        <v>160.77692195699271</v>
      </c>
      <c r="AI24" s="13">
        <f t="shared" si="13"/>
        <v>150.62358232900144</v>
      </c>
      <c r="AJ24" s="13">
        <f t="shared" si="14"/>
        <v>149.43802379967386</v>
      </c>
      <c r="AK24" s="13">
        <f t="shared" si="15"/>
        <v>159.1048938652109</v>
      </c>
      <c r="AL24" s="13">
        <f t="shared" si="16"/>
        <v>179.04380585566676</v>
      </c>
      <c r="AM24" s="13">
        <f t="shared" si="17"/>
        <v>201.21262182243589</v>
      </c>
      <c r="AN24" s="4"/>
      <c r="AO24" s="13">
        <v>14</v>
      </c>
      <c r="AP24" s="13">
        <f t="shared" si="27"/>
        <v>11.952195200488021</v>
      </c>
      <c r="AQ24" s="13">
        <f t="shared" si="18"/>
        <v>30.673655892331098</v>
      </c>
      <c r="AR24" s="13">
        <f t="shared" si="19"/>
        <v>54.585530684797831</v>
      </c>
      <c r="AS24" s="13">
        <f t="shared" si="20"/>
        <v>59.476997245055273</v>
      </c>
      <c r="AT24" s="13">
        <f t="shared" si="21"/>
        <v>60.776921956992666</v>
      </c>
      <c r="AU24" s="13">
        <f t="shared" si="22"/>
        <v>50.623582329001394</v>
      </c>
      <c r="AV24" s="13">
        <f t="shared" si="23"/>
        <v>49.438023799673815</v>
      </c>
      <c r="AW24" s="13">
        <f t="shared" si="24"/>
        <v>59.104893865210855</v>
      </c>
      <c r="AX24" s="13">
        <f t="shared" si="25"/>
        <v>79.043805855666719</v>
      </c>
      <c r="AY24" s="13">
        <f t="shared" si="26"/>
        <v>101.21262182243585</v>
      </c>
    </row>
    <row r="25" spans="2:51" x14ac:dyDescent="0.35">
      <c r="B25">
        <v>15</v>
      </c>
      <c r="C25" s="23">
        <f>(0.5-Data!B16)*Parameters!$C$11</f>
        <v>-7.8463393310458818E-2</v>
      </c>
      <c r="D25" s="23">
        <f>(0.5-Data!C16)*Parameters!$C$11</f>
        <v>-5.1094706116571277E-2</v>
      </c>
      <c r="E25" s="23">
        <f>(0.5-Data!D16)*Parameters!$C$11</f>
        <v>2.5344198949035057E-2</v>
      </c>
      <c r="F25" s="23">
        <f>(0.5-Data!E16)*Parameters!$C$11</f>
        <v>4.2981396233476965E-2</v>
      </c>
      <c r="G25" s="23">
        <f>(0.5-Data!F16)*Parameters!$C$11</f>
        <v>-7.142833001867939E-2</v>
      </c>
      <c r="H25" s="23">
        <f>(0.5-Data!G16)*Parameters!$C$11</f>
        <v>-4.3826615160377939E-2</v>
      </c>
      <c r="I25" s="23">
        <f>(0.5-Data!H16)*Parameters!$C$11</f>
        <v>-8.9560734310485612E-2</v>
      </c>
      <c r="J25" s="23">
        <f>(0.5-Data!I16)*Parameters!$C$11</f>
        <v>-2.3318887949971192E-2</v>
      </c>
      <c r="K25" s="23">
        <f>(0.5-Data!J16)*Parameters!$C$11</f>
        <v>-3.0665963267170415E-2</v>
      </c>
      <c r="L25" s="23">
        <f>(0.5-Data!K16)*Parameters!$C$11</f>
        <v>2.3262495019708521E-2</v>
      </c>
      <c r="M25" s="23">
        <f>(0.5-Data!L16)*Parameters!$C$11</f>
        <v>-5.914004271561666E-2</v>
      </c>
      <c r="O25">
        <v>15</v>
      </c>
      <c r="P25" s="40">
        <f>LN(Parameters!$C$2)</f>
        <v>4.6051701859880918</v>
      </c>
      <c r="Q25" s="7">
        <f>LN(Parameters!$C$9)+P25+D25+Parameters!$C$10*C25</f>
        <v>4.5483257551233578</v>
      </c>
      <c r="R25" s="7">
        <f>LN(Parameters!$C$9)+Q25+E25+Parameters!$C$10*D25</f>
        <v>4.5802361385614807</v>
      </c>
      <c r="S25" s="7">
        <f>LN(Parameters!$C$9)+R25+F25+Parameters!$C$10*E25</f>
        <v>4.664181226563568</v>
      </c>
      <c r="T25" s="7">
        <f>LN(Parameters!$C$9)+S25+G25+Parameters!$C$10*F25</f>
        <v>4.6416533270914977</v>
      </c>
      <c r="U25" s="7">
        <f>LN(Parameters!$C$9)+T25+H25+Parameters!$C$10*G25</f>
        <v>4.595242765664258</v>
      </c>
      <c r="V25" s="7">
        <f>LN(Parameters!$C$9)+U25+I25+Parameters!$C$10*H25</f>
        <v>4.5155188567731459</v>
      </c>
      <c r="W25" s="7">
        <f>LN(Parameters!$C$9)+V25+J25+Parameters!$C$10*I25</f>
        <v>4.4814564406250001</v>
      </c>
      <c r="X25" s="7">
        <f>LN(Parameters!$C$9)+W25+K25+Parameters!$C$10*J25</f>
        <v>4.4698557800218861</v>
      </c>
      <c r="Y25" s="7">
        <f>LN(Parameters!$C$9)+X25+L25+Parameters!$C$10*K25</f>
        <v>4.5088773938129121</v>
      </c>
      <c r="Z25" s="7">
        <f>LN(Parameters!$C$9)+Y25+M25+Parameters!$C$10*L25</f>
        <v>4.4897642760977083</v>
      </c>
      <c r="AB25">
        <v>15</v>
      </c>
      <c r="AC25" s="13">
        <f t="shared" si="7"/>
        <v>100.00000000000004</v>
      </c>
      <c r="AD25" s="13">
        <f t="shared" si="8"/>
        <v>94.474103048008274</v>
      </c>
      <c r="AE25" s="13">
        <f t="shared" si="9"/>
        <v>97.537423834810298</v>
      </c>
      <c r="AF25" s="13">
        <f t="shared" si="10"/>
        <v>106.07869523739197</v>
      </c>
      <c r="AG25" s="13">
        <f t="shared" si="11"/>
        <v>103.71568185508019</v>
      </c>
      <c r="AH25" s="13">
        <f t="shared" si="12"/>
        <v>99.012169385325038</v>
      </c>
      <c r="AI25" s="13">
        <f t="shared" si="13"/>
        <v>91.424990193544843</v>
      </c>
      <c r="AJ25" s="13">
        <f t="shared" si="14"/>
        <v>88.36327486546395</v>
      </c>
      <c r="AK25" s="13">
        <f t="shared" si="15"/>
        <v>87.34412533720004</v>
      </c>
      <c r="AL25" s="13">
        <f t="shared" si="16"/>
        <v>90.819806384963357</v>
      </c>
      <c r="AM25" s="13">
        <f t="shared" si="17"/>
        <v>89.100440299514077</v>
      </c>
      <c r="AN25" s="4"/>
      <c r="AO25" s="13">
        <v>15</v>
      </c>
      <c r="AP25" s="13">
        <f t="shared" si="27"/>
        <v>-5.5258969519917684</v>
      </c>
      <c r="AQ25" s="13">
        <f t="shared" si="18"/>
        <v>-2.4625761651897449</v>
      </c>
      <c r="AR25" s="13">
        <f t="shared" si="19"/>
        <v>6.0786952373919263</v>
      </c>
      <c r="AS25" s="13">
        <f t="shared" si="20"/>
        <v>3.7156818550801489</v>
      </c>
      <c r="AT25" s="13">
        <f t="shared" si="21"/>
        <v>-0.98783061467500488</v>
      </c>
      <c r="AU25" s="13">
        <f t="shared" si="22"/>
        <v>-8.5750098064551992</v>
      </c>
      <c r="AV25" s="13">
        <f t="shared" si="23"/>
        <v>-11.636725134536093</v>
      </c>
      <c r="AW25" s="13">
        <f t="shared" si="24"/>
        <v>-12.655874662800002</v>
      </c>
      <c r="AX25" s="13">
        <f t="shared" si="25"/>
        <v>-9.1801936150366856</v>
      </c>
      <c r="AY25" s="13">
        <f t="shared" si="26"/>
        <v>-10.899559700485966</v>
      </c>
    </row>
    <row r="26" spans="2:51" x14ac:dyDescent="0.35">
      <c r="B26">
        <v>16</v>
      </c>
      <c r="C26" s="23">
        <f>(0.5-Data!B17)*Parameters!$C$11</f>
        <v>6.8755068556780083E-2</v>
      </c>
      <c r="D26" s="23">
        <f>(0.5-Data!C17)*Parameters!$C$11</f>
        <v>5.1304531419853631E-2</v>
      </c>
      <c r="E26" s="23">
        <f>(0.5-Data!D17)*Parameters!$C$11</f>
        <v>1.5149273652677375E-2</v>
      </c>
      <c r="F26" s="23">
        <f>(0.5-Data!E17)*Parameters!$C$11</f>
        <v>-7.0097296781980886E-2</v>
      </c>
      <c r="G26" s="23">
        <f>(0.5-Data!F17)*Parameters!$C$11</f>
        <v>6.8545863704525492E-2</v>
      </c>
      <c r="H26" s="23">
        <f>(0.5-Data!G17)*Parameters!$C$11</f>
        <v>3.122471849519828E-2</v>
      </c>
      <c r="I26" s="23">
        <f>(0.5-Data!H17)*Parameters!$C$11</f>
        <v>3.8594107556826684E-2</v>
      </c>
      <c r="J26" s="23">
        <f>(0.5-Data!I17)*Parameters!$C$11</f>
        <v>5.857111939023274E-2</v>
      </c>
      <c r="K26" s="23">
        <f>(0.5-Data!J17)*Parameters!$C$11</f>
        <v>3.2093766005853321E-2</v>
      </c>
      <c r="L26" s="23">
        <f>(0.5-Data!K17)*Parameters!$C$11</f>
        <v>2.203689267016349E-2</v>
      </c>
      <c r="M26" s="23">
        <f>(0.5-Data!L17)*Parameters!$C$11</f>
        <v>2.731552687599792E-2</v>
      </c>
      <c r="O26">
        <v>16</v>
      </c>
      <c r="P26" s="40">
        <f>LN(Parameters!$C$2)</f>
        <v>4.6051701859880918</v>
      </c>
      <c r="Q26" s="7">
        <f>LN(Parameters!$C$9)+P26+D26+Parameters!$C$10*C26</f>
        <v>4.7169733005000412</v>
      </c>
      <c r="R26" s="7">
        <f>LN(Parameters!$C$9)+Q26+E26+Parameters!$C$10*D26</f>
        <v>4.7847684155331969</v>
      </c>
      <c r="S26" s="7">
        <f>LN(Parameters!$C$9)+R26+F26+Parameters!$C$10*E26</f>
        <v>4.7510470941364646</v>
      </c>
      <c r="T26" s="7">
        <f>LN(Parameters!$C$9)+S26+G26+Parameters!$C$10*F26</f>
        <v>4.8176079765306428</v>
      </c>
      <c r="U26" s="7">
        <f>LN(Parameters!$C$9)+T26+H26+Parameters!$C$10*G26</f>
        <v>4.909237135934422</v>
      </c>
      <c r="V26" s="7">
        <f>LN(Parameters!$C$9)+U26+I26+Parameters!$C$10*H26</f>
        <v>4.9914411690556317</v>
      </c>
      <c r="W26" s="7">
        <f>LN(Parameters!$C$9)+V26+J26+Parameters!$C$10*I26</f>
        <v>5.0969384390879799</v>
      </c>
      <c r="X26" s="7">
        <f>LN(Parameters!$C$9)+W26+K26+Parameters!$C$10*J26</f>
        <v>5.1849480110609818</v>
      </c>
      <c r="Y26" s="7">
        <f>LN(Parameters!$C$9)+X26+L26+Parameters!$C$10*K26</f>
        <v>5.2509859006753237</v>
      </c>
      <c r="Z26" s="7">
        <f>LN(Parameters!$C$9)+Y26+M26+Parameters!$C$10*L26</f>
        <v>5.3177768314944389</v>
      </c>
      <c r="AB26">
        <v>16</v>
      </c>
      <c r="AC26" s="13">
        <f t="shared" si="7"/>
        <v>100.00000000000004</v>
      </c>
      <c r="AD26" s="13">
        <f t="shared" si="8"/>
        <v>111.82926633721218</v>
      </c>
      <c r="AE26" s="13">
        <f t="shared" si="9"/>
        <v>119.67364531713949</v>
      </c>
      <c r="AF26" s="13">
        <f t="shared" si="10"/>
        <v>115.70537553956432</v>
      </c>
      <c r="AG26" s="13">
        <f t="shared" si="11"/>
        <v>123.66891774094721</v>
      </c>
      <c r="AH26" s="13">
        <f t="shared" si="12"/>
        <v>135.53597943176663</v>
      </c>
      <c r="AI26" s="13">
        <f t="shared" si="13"/>
        <v>147.14833638685457</v>
      </c>
      <c r="AJ26" s="13">
        <f t="shared" si="14"/>
        <v>163.52051215732021</v>
      </c>
      <c r="AK26" s="13">
        <f t="shared" si="15"/>
        <v>178.56416618695872</v>
      </c>
      <c r="AL26" s="13">
        <f t="shared" si="16"/>
        <v>190.75424051706122</v>
      </c>
      <c r="AM26" s="13">
        <f t="shared" si="17"/>
        <v>203.93000689083217</v>
      </c>
      <c r="AN26" s="4"/>
      <c r="AO26" s="13">
        <v>16</v>
      </c>
      <c r="AP26" s="13">
        <f t="shared" si="27"/>
        <v>11.829266337212132</v>
      </c>
      <c r="AQ26" s="13">
        <f t="shared" si="18"/>
        <v>19.673645317139446</v>
      </c>
      <c r="AR26" s="13">
        <f t="shared" si="19"/>
        <v>15.705375539564272</v>
      </c>
      <c r="AS26" s="13">
        <f t="shared" si="20"/>
        <v>23.668917740947165</v>
      </c>
      <c r="AT26" s="13">
        <f t="shared" si="21"/>
        <v>35.535979431766592</v>
      </c>
      <c r="AU26" s="13">
        <f t="shared" si="22"/>
        <v>47.148336386854524</v>
      </c>
      <c r="AV26" s="13">
        <f t="shared" si="23"/>
        <v>63.520512157320169</v>
      </c>
      <c r="AW26" s="13">
        <f t="shared" si="24"/>
        <v>78.564166186958673</v>
      </c>
      <c r="AX26" s="13">
        <f t="shared" si="25"/>
        <v>90.754240517061177</v>
      </c>
      <c r="AY26" s="13">
        <f t="shared" si="26"/>
        <v>103.93000689083213</v>
      </c>
    </row>
    <row r="27" spans="2:51" x14ac:dyDescent="0.35">
      <c r="B27">
        <v>17</v>
      </c>
      <c r="C27" s="23">
        <f>(0.5-Data!B18)*Parameters!$C$11</f>
        <v>-7.1320330783957317E-2</v>
      </c>
      <c r="D27" s="23">
        <f>(0.5-Data!C18)*Parameters!$C$11</f>
        <v>-7.0388880322406797E-2</v>
      </c>
      <c r="E27" s="23">
        <f>(0.5-Data!D18)*Parameters!$C$11</f>
        <v>2.4760374695988797E-3</v>
      </c>
      <c r="F27" s="23">
        <f>(0.5-Data!E18)*Parameters!$C$11</f>
        <v>-8.9466445992045618E-2</v>
      </c>
      <c r="G27" s="23">
        <f>(0.5-Data!F18)*Parameters!$C$11</f>
        <v>-8.5782428659941012E-2</v>
      </c>
      <c r="H27" s="23">
        <f>(0.5-Data!G18)*Parameters!$C$11</f>
        <v>3.788037664694624E-2</v>
      </c>
      <c r="I27" s="23">
        <f>(0.5-Data!H18)*Parameters!$C$11</f>
        <v>9.3036174153261052E-3</v>
      </c>
      <c r="J27" s="23">
        <f>(0.5-Data!I18)*Parameters!$C$11</f>
        <v>7.3598614086397604E-2</v>
      </c>
      <c r="K27" s="23">
        <f>(0.5-Data!J18)*Parameters!$C$11</f>
        <v>-4.2325256424038176E-3</v>
      </c>
      <c r="L27" s="23">
        <f>(0.5-Data!K18)*Parameters!$C$11</f>
        <v>-9.4900732957671638E-2</v>
      </c>
      <c r="M27" s="23">
        <f>(0.5-Data!L18)*Parameters!$C$11</f>
        <v>-2.801161182435319E-3</v>
      </c>
      <c r="O27">
        <v>17</v>
      </c>
      <c r="P27" s="40">
        <f>LN(Parameters!$C$2)</f>
        <v>4.6051701859880918</v>
      </c>
      <c r="Q27" s="7">
        <f>LN(Parameters!$C$9)+P27+D27+Parameters!$C$10*C27</f>
        <v>4.5322459590544488</v>
      </c>
      <c r="R27" s="7">
        <f>LN(Parameters!$C$9)+Q27+E27+Parameters!$C$10*D27</f>
        <v>4.5326058026205089</v>
      </c>
      <c r="S27" s="7">
        <f>LN(Parameters!$C$9)+R27+F27+Parameters!$C$10*E27</f>
        <v>4.4738123757313266</v>
      </c>
      <c r="T27" s="7">
        <f>LN(Parameters!$C$9)+S27+G27+Parameters!$C$10*F27</f>
        <v>4.3773288486165089</v>
      </c>
      <c r="U27" s="7">
        <f>LN(Parameters!$C$9)+T27+H27+Parameters!$C$10*G27</f>
        <v>4.4061659346080253</v>
      </c>
      <c r="V27" s="7">
        <f>LN(Parameters!$C$9)+U27+I27+Parameters!$C$10*H27</f>
        <v>4.4620745237560211</v>
      </c>
      <c r="W27" s="7">
        <f>LN(Parameters!$C$9)+V27+J27+Parameters!$C$10*I27</f>
        <v>4.5694185679208594</v>
      </c>
      <c r="X27" s="7">
        <f>LN(Parameters!$C$9)+W27+K27+Parameters!$C$10*J27</f>
        <v>4.6278642208588794</v>
      </c>
      <c r="Y27" s="7">
        <f>LN(Parameters!$C$9)+X27+L27+Parameters!$C$10*K27</f>
        <v>4.5606176536036704</v>
      </c>
      <c r="Z27" s="7">
        <f>LN(Parameters!$C$9)+Y27+M27+Parameters!$C$10*L27</f>
        <v>4.5446699648318267</v>
      </c>
      <c r="AB27">
        <v>17</v>
      </c>
      <c r="AC27" s="13">
        <f t="shared" si="7"/>
        <v>100.00000000000004</v>
      </c>
      <c r="AD27" s="13">
        <f t="shared" si="8"/>
        <v>92.967127139991803</v>
      </c>
      <c r="AE27" s="13">
        <f t="shared" si="9"/>
        <v>93.000586782305675</v>
      </c>
      <c r="AF27" s="13">
        <f t="shared" si="10"/>
        <v>87.690395302155068</v>
      </c>
      <c r="AG27" s="13">
        <f t="shared" si="11"/>
        <v>79.625058502434442</v>
      </c>
      <c r="AH27" s="13">
        <f t="shared" si="12"/>
        <v>81.95464091222523</v>
      </c>
      <c r="AI27" s="13">
        <f t="shared" si="13"/>
        <v>86.667115723242304</v>
      </c>
      <c r="AJ27" s="13">
        <f t="shared" si="14"/>
        <v>96.487992246216677</v>
      </c>
      <c r="AK27" s="13">
        <f t="shared" si="15"/>
        <v>102.29535035597169</v>
      </c>
      <c r="AL27" s="13">
        <f t="shared" si="16"/>
        <v>95.642535546945396</v>
      </c>
      <c r="AM27" s="13">
        <f t="shared" si="17"/>
        <v>94.12935608454147</v>
      </c>
      <c r="AN27" s="4"/>
      <c r="AO27" s="13">
        <v>17</v>
      </c>
      <c r="AP27" s="13">
        <f t="shared" si="27"/>
        <v>-7.03287286000824</v>
      </c>
      <c r="AQ27" s="13">
        <f t="shared" si="18"/>
        <v>-6.999413217694368</v>
      </c>
      <c r="AR27" s="13">
        <f t="shared" si="19"/>
        <v>-12.309604697844975</v>
      </c>
      <c r="AS27" s="13">
        <f t="shared" si="20"/>
        <v>-20.374941497565601</v>
      </c>
      <c r="AT27" s="13">
        <f t="shared" si="21"/>
        <v>-18.045359087774813</v>
      </c>
      <c r="AU27" s="13">
        <f t="shared" si="22"/>
        <v>-13.332884276757738</v>
      </c>
      <c r="AV27" s="13">
        <f t="shared" si="23"/>
        <v>-3.5120077537833652</v>
      </c>
      <c r="AW27" s="13">
        <f t="shared" si="24"/>
        <v>2.2953503559716495</v>
      </c>
      <c r="AX27" s="13">
        <f t="shared" si="25"/>
        <v>-4.3574644530546465</v>
      </c>
      <c r="AY27" s="13">
        <f t="shared" si="26"/>
        <v>-5.8706439154585723</v>
      </c>
    </row>
    <row r="28" spans="2:51" x14ac:dyDescent="0.35">
      <c r="B28">
        <v>18</v>
      </c>
      <c r="C28" s="23">
        <f>(0.5-Data!B19)*Parameters!$C$11</f>
        <v>4.3879974662269318E-2</v>
      </c>
      <c r="D28" s="23">
        <f>(0.5-Data!C19)*Parameters!$C$11</f>
        <v>1.6137237221851498E-2</v>
      </c>
      <c r="E28" s="23">
        <f>(0.5-Data!D19)*Parameters!$C$11</f>
        <v>7.8678579901610313E-2</v>
      </c>
      <c r="F28" s="23">
        <f>(0.5-Data!E19)*Parameters!$C$11</f>
        <v>-5.6700362445992886E-2</v>
      </c>
      <c r="G28" s="23">
        <f>(0.5-Data!F19)*Parameters!$C$11</f>
        <v>-6.80755900912456E-2</v>
      </c>
      <c r="H28" s="23">
        <f>(0.5-Data!G19)*Parameters!$C$11</f>
        <v>6.4722751360092826E-2</v>
      </c>
      <c r="I28" s="23">
        <f>(0.5-Data!H19)*Parameters!$C$11</f>
        <v>6.9481354660061334E-2</v>
      </c>
      <c r="J28" s="23">
        <f>(0.5-Data!I19)*Parameters!$C$11</f>
        <v>2.7799197900832719E-2</v>
      </c>
      <c r="K28" s="23">
        <f>(0.5-Data!J19)*Parameters!$C$11</f>
        <v>-6.233095376209561E-2</v>
      </c>
      <c r="L28" s="23">
        <f>(0.5-Data!K19)*Parameters!$C$11</f>
        <v>-5.4150698098948062E-2</v>
      </c>
      <c r="M28" s="23">
        <f>(0.5-Data!L19)*Parameters!$C$11</f>
        <v>-6.1225714270911974E-2</v>
      </c>
      <c r="O28">
        <v>18</v>
      </c>
      <c r="P28" s="40">
        <f>LN(Parameters!$C$2)</f>
        <v>4.6051701859880918</v>
      </c>
      <c r="Q28" s="7">
        <f>LN(Parameters!$C$9)+P28+D28+Parameters!$C$10*C28</f>
        <v>4.670612214049509</v>
      </c>
      <c r="R28" s="7">
        <f>LN(Parameters!$C$9)+Q28+E28+Parameters!$C$10*D28</f>
        <v>4.7861113529424966</v>
      </c>
      <c r="S28" s="7">
        <f>LN(Parameters!$C$9)+R28+F28+Parameters!$C$10*E28</f>
        <v>4.7943751536937729</v>
      </c>
      <c r="T28" s="7">
        <f>LN(Parameters!$C$9)+S28+G28+Parameters!$C$10*F28</f>
        <v>4.7303432027433745</v>
      </c>
      <c r="U28" s="7">
        <f>LN(Parameters!$C$9)+T28+H28+Parameters!$C$10*G28</f>
        <v>4.7939907408039506</v>
      </c>
      <c r="V28" s="7">
        <f>LN(Parameters!$C$9)+U28+I28+Parameters!$C$10*H28</f>
        <v>4.9221561358175974</v>
      </c>
      <c r="W28" s="7">
        <f>LN(Parameters!$C$9)+V28+J28+Parameters!$C$10*I28</f>
        <v>5.0107807455570015</v>
      </c>
      <c r="X28" s="7">
        <f>LN(Parameters!$C$9)+W28+K28+Parameters!$C$10*J28</f>
        <v>4.9905182330918247</v>
      </c>
      <c r="Y28" s="7">
        <f>LN(Parameters!$C$9)+X28+L28+Parameters!$C$10*K28</f>
        <v>4.9378774080414773</v>
      </c>
      <c r="Z28" s="7">
        <f>LN(Parameters!$C$9)+Y28+M28+Parameters!$C$10*L28</f>
        <v>4.8818426818675826</v>
      </c>
      <c r="AB28">
        <v>18</v>
      </c>
      <c r="AC28" s="13">
        <f t="shared" si="7"/>
        <v>100.00000000000004</v>
      </c>
      <c r="AD28" s="13">
        <f t="shared" si="8"/>
        <v>106.76308428897929</v>
      </c>
      <c r="AE28" s="13">
        <f t="shared" si="9"/>
        <v>119.83446749523277</v>
      </c>
      <c r="AF28" s="13">
        <f t="shared" si="10"/>
        <v>120.82885872429989</v>
      </c>
      <c r="AG28" s="13">
        <f t="shared" si="11"/>
        <v>113.33445236966931</v>
      </c>
      <c r="AH28" s="13">
        <f t="shared" si="12"/>
        <v>120.78241948003767</v>
      </c>
      <c r="AI28" s="13">
        <f t="shared" si="13"/>
        <v>137.29832811407542</v>
      </c>
      <c r="AJ28" s="13">
        <f t="shared" si="14"/>
        <v>150.02181930589836</v>
      </c>
      <c r="AK28" s="13">
        <f t="shared" si="15"/>
        <v>147.01259054718327</v>
      </c>
      <c r="AL28" s="13">
        <f t="shared" si="16"/>
        <v>139.47388898979625</v>
      </c>
      <c r="AM28" s="13">
        <f t="shared" si="17"/>
        <v>131.87344093512851</v>
      </c>
      <c r="AN28" s="4"/>
      <c r="AO28" s="13">
        <v>18</v>
      </c>
      <c r="AP28" s="13">
        <f t="shared" si="27"/>
        <v>6.7630842889792433</v>
      </c>
      <c r="AQ28" s="13">
        <f t="shared" si="18"/>
        <v>19.83446749523273</v>
      </c>
      <c r="AR28" s="13">
        <f t="shared" si="19"/>
        <v>20.828858724299849</v>
      </c>
      <c r="AS28" s="13">
        <f t="shared" si="20"/>
        <v>13.334452369669265</v>
      </c>
      <c r="AT28" s="13">
        <f t="shared" si="21"/>
        <v>20.782419480037632</v>
      </c>
      <c r="AU28" s="13">
        <f t="shared" si="22"/>
        <v>37.298328114075375</v>
      </c>
      <c r="AV28" s="13">
        <f t="shared" si="23"/>
        <v>50.021819305898319</v>
      </c>
      <c r="AW28" s="13">
        <f t="shared" si="24"/>
        <v>47.012590547183223</v>
      </c>
      <c r="AX28" s="13">
        <f t="shared" si="25"/>
        <v>39.473888989796208</v>
      </c>
      <c r="AY28" s="13">
        <f t="shared" si="26"/>
        <v>31.873440935128471</v>
      </c>
    </row>
    <row r="29" spans="2:51" x14ac:dyDescent="0.35">
      <c r="B29">
        <v>19</v>
      </c>
      <c r="C29" s="23">
        <f>(0.5-Data!B20)*Parameters!$C$11</f>
        <v>-2.673675664420927E-2</v>
      </c>
      <c r="D29" s="23">
        <f>(0.5-Data!C20)*Parameters!$C$11</f>
        <v>-4.9886591641498695E-2</v>
      </c>
      <c r="E29" s="23">
        <f>(0.5-Data!D20)*Parameters!$C$11</f>
        <v>1.8481381210388559E-2</v>
      </c>
      <c r="F29" s="23">
        <f>(0.5-Data!E20)*Parameters!$C$11</f>
        <v>-9.5483622850522615E-2</v>
      </c>
      <c r="G29" s="23">
        <f>(0.5-Data!F20)*Parameters!$C$11</f>
        <v>4.1395214739281407E-2</v>
      </c>
      <c r="H29" s="23">
        <f>(0.5-Data!G20)*Parameters!$C$11</f>
        <v>-6.1623367880963235E-3</v>
      </c>
      <c r="I29" s="23">
        <f>(0.5-Data!H20)*Parameters!$C$11</f>
        <v>5.1088157479958742E-2</v>
      </c>
      <c r="J29" s="23">
        <f>(0.5-Data!I20)*Parameters!$C$11</f>
        <v>2.7064883767588203E-3</v>
      </c>
      <c r="K29" s="23">
        <f>(0.5-Data!J20)*Parameters!$C$11</f>
        <v>-3.2695229819415639E-2</v>
      </c>
      <c r="L29" s="23">
        <f>(0.5-Data!K20)*Parameters!$C$11</f>
        <v>7.5406228783597068E-2</v>
      </c>
      <c r="M29" s="23">
        <f>(0.5-Data!L20)*Parameters!$C$11</f>
        <v>-8.8493588286812003E-2</v>
      </c>
      <c r="O29">
        <v>19</v>
      </c>
      <c r="P29" s="40">
        <f>LN(Parameters!$C$2)</f>
        <v>4.6051701859880918</v>
      </c>
      <c r="Q29" s="7">
        <f>LN(Parameters!$C$9)+P29+D29+Parameters!$C$10*C29</f>
        <v>4.5728108560982434</v>
      </c>
      <c r="R29" s="7">
        <f>LN(Parameters!$C$9)+Q29+E29+Parameters!$C$10*D29</f>
        <v>4.5984020733115019</v>
      </c>
      <c r="S29" s="7">
        <f>LN(Parameters!$C$9)+R29+F29+Parameters!$C$10*E29</f>
        <v>4.540793874247198</v>
      </c>
      <c r="T29" s="7">
        <f>LN(Parameters!$C$9)+S29+G29+Parameters!$C$10*F29</f>
        <v>4.5687802609452879</v>
      </c>
      <c r="U29" s="7">
        <f>LN(Parameters!$C$9)+T29+H29+Parameters!$C$10*G29</f>
        <v>4.6108045730314116</v>
      </c>
      <c r="V29" s="7">
        <f>LN(Parameters!$C$9)+U29+I29+Parameters!$C$10*H29</f>
        <v>4.6886784811982709</v>
      </c>
      <c r="W29" s="7">
        <f>LN(Parameters!$C$9)+V29+J29+Parameters!$C$10*I29</f>
        <v>4.7439334426825548</v>
      </c>
      <c r="X29" s="7">
        <f>LN(Parameters!$C$9)+W29+K29+Parameters!$C$10*J29</f>
        <v>4.7420149348742253</v>
      </c>
      <c r="Y29" s="7">
        <f>LN(Parameters!$C$9)+X29+L29+Parameters!$C$10*K29</f>
        <v>4.83226711248063</v>
      </c>
      <c r="Z29" s="7">
        <f>LN(Parameters!$C$9)+Y29+M29+Parameters!$C$10*L29</f>
        <v>4.8072651293879805</v>
      </c>
      <c r="AB29">
        <v>19</v>
      </c>
      <c r="AC29" s="13">
        <f t="shared" si="7"/>
        <v>100.00000000000004</v>
      </c>
      <c r="AD29" s="13">
        <f t="shared" si="8"/>
        <v>96.815863123405535</v>
      </c>
      <c r="AE29" s="13">
        <f t="shared" si="9"/>
        <v>99.325473941377339</v>
      </c>
      <c r="AF29" s="13">
        <f t="shared" si="10"/>
        <v>93.765208364375013</v>
      </c>
      <c r="AG29" s="13">
        <f t="shared" si="11"/>
        <v>96.426422939856351</v>
      </c>
      <c r="AH29" s="13">
        <f t="shared" si="12"/>
        <v>100.56502900558772</v>
      </c>
      <c r="AI29" s="13">
        <f t="shared" si="13"/>
        <v>108.70942329306229</v>
      </c>
      <c r="AJ29" s="13">
        <f t="shared" si="14"/>
        <v>114.88520847658623</v>
      </c>
      <c r="AK29" s="13">
        <f t="shared" si="15"/>
        <v>114.66501159931592</v>
      </c>
      <c r="AL29" s="13">
        <f t="shared" si="16"/>
        <v>125.49515000927052</v>
      </c>
      <c r="AM29" s="13">
        <f t="shared" si="17"/>
        <v>122.39642099184057</v>
      </c>
      <c r="AN29" s="4"/>
      <c r="AO29" s="13">
        <v>19</v>
      </c>
      <c r="AP29" s="13">
        <f t="shared" si="27"/>
        <v>-3.1841368765945077</v>
      </c>
      <c r="AQ29" s="13">
        <f t="shared" si="18"/>
        <v>-0.67452605862270332</v>
      </c>
      <c r="AR29" s="13">
        <f t="shared" si="19"/>
        <v>-6.2347916356250295</v>
      </c>
      <c r="AS29" s="13">
        <f t="shared" si="20"/>
        <v>-3.5735770601436911</v>
      </c>
      <c r="AT29" s="13">
        <f t="shared" si="21"/>
        <v>0.56502900558767521</v>
      </c>
      <c r="AU29" s="13">
        <f t="shared" si="22"/>
        <v>8.7094232930622439</v>
      </c>
      <c r="AV29" s="13">
        <f t="shared" si="23"/>
        <v>14.885208476586186</v>
      </c>
      <c r="AW29" s="13">
        <f t="shared" si="24"/>
        <v>14.665011599315875</v>
      </c>
      <c r="AX29" s="13">
        <f t="shared" si="25"/>
        <v>25.495150009270475</v>
      </c>
      <c r="AY29" s="13">
        <f t="shared" si="26"/>
        <v>22.396420991840529</v>
      </c>
    </row>
    <row r="30" spans="2:51" x14ac:dyDescent="0.35">
      <c r="B30">
        <v>20</v>
      </c>
      <c r="C30" s="23">
        <f>(0.5-Data!B21)*Parameters!$C$11</f>
        <v>7.6374879354147718E-2</v>
      </c>
      <c r="D30" s="23">
        <f>(0.5-Data!C21)*Parameters!$C$11</f>
        <v>3.650996084738363E-2</v>
      </c>
      <c r="E30" s="23">
        <f>(0.5-Data!D21)*Parameters!$C$11</f>
        <v>-5.9527530881168716E-2</v>
      </c>
      <c r="F30" s="23">
        <f>(0.5-Data!E21)*Parameters!$C$11</f>
        <v>-1.5690526969845655E-2</v>
      </c>
      <c r="G30" s="23">
        <f>(0.5-Data!F21)*Parameters!$C$11</f>
        <v>3.9033307388559035E-2</v>
      </c>
      <c r="H30" s="23">
        <f>(0.5-Data!G21)*Parameters!$C$11</f>
        <v>5.2974787571443097E-2</v>
      </c>
      <c r="I30" s="23">
        <f>(0.5-Data!H21)*Parameters!$C$11</f>
        <v>6.1777232930952414E-2</v>
      </c>
      <c r="J30" s="23">
        <f>(0.5-Data!I21)*Parameters!$C$11</f>
        <v>-7.5479941298896736E-2</v>
      </c>
      <c r="K30" s="23">
        <f>(0.5-Data!J21)*Parameters!$C$11</f>
        <v>6.1682655669474312E-2</v>
      </c>
      <c r="L30" s="23">
        <f>(0.5-Data!K21)*Parameters!$C$11</f>
        <v>-2.7439375193198747E-2</v>
      </c>
      <c r="M30" s="23">
        <f>(0.5-Data!L21)*Parameters!$C$11</f>
        <v>4.6089782603864898E-2</v>
      </c>
      <c r="O30">
        <v>20</v>
      </c>
      <c r="P30" s="40">
        <f>LN(Parameters!$C$2)</f>
        <v>4.6051701859880918</v>
      </c>
      <c r="Q30" s="7">
        <f>LN(Parameters!$C$9)+P30+D30+Parameters!$C$10*C30</f>
        <v>4.7056076447863857</v>
      </c>
      <c r="R30" s="7">
        <f>LN(Parameters!$C$9)+Q30+E30+Parameters!$C$10*D30</f>
        <v>4.6920683985280842</v>
      </c>
      <c r="S30" s="7">
        <f>LN(Parameters!$C$9)+R30+F30+Parameters!$C$10*E30</f>
        <v>4.6791492849032563</v>
      </c>
      <c r="T30" s="7">
        <f>LN(Parameters!$C$9)+S30+G30+Parameters!$C$10*F30</f>
        <v>4.7406806573969291</v>
      </c>
      <c r="U30" s="7">
        <f>LN(Parameters!$C$9)+T30+H30+Parameters!$C$10*G30</f>
        <v>4.8407792355347681</v>
      </c>
      <c r="V30" s="7">
        <f>LN(Parameters!$C$9)+U30+I30+Parameters!$C$10*H30</f>
        <v>4.9559539251144136</v>
      </c>
      <c r="W30" s="7">
        <f>LN(Parameters!$C$9)+V30+J30+Parameters!$C$10*I30</f>
        <v>4.9378325408759887</v>
      </c>
      <c r="X30" s="7">
        <f>LN(Parameters!$C$9)+W30+K30+Parameters!$C$10*J30</f>
        <v>4.9951080252025033</v>
      </c>
      <c r="Y30" s="7">
        <f>LN(Parameters!$C$9)+X30+L30+Parameters!$C$10*K30</f>
        <v>5.0249846473021123</v>
      </c>
      <c r="Z30" s="7">
        <f>LN(Parameters!$C$9)+Y30+M30+Parameters!$C$10*L30</f>
        <v>5.0882855133105815</v>
      </c>
      <c r="AB30">
        <v>20</v>
      </c>
      <c r="AC30" s="13">
        <f t="shared" si="7"/>
        <v>100.00000000000004</v>
      </c>
      <c r="AD30" s="13">
        <f t="shared" si="8"/>
        <v>110.56544905811907</v>
      </c>
      <c r="AE30" s="13">
        <f t="shared" si="9"/>
        <v>109.07856457671468</v>
      </c>
      <c r="AF30" s="13">
        <f t="shared" si="10"/>
        <v>107.67842993010301</v>
      </c>
      <c r="AG30" s="13">
        <f t="shared" si="11"/>
        <v>114.51211868037701</v>
      </c>
      <c r="AH30" s="13">
        <f t="shared" si="12"/>
        <v>126.5679395496195</v>
      </c>
      <c r="AI30" s="13">
        <f t="shared" si="13"/>
        <v>142.01801632968701</v>
      </c>
      <c r="AJ30" s="13">
        <f t="shared" si="14"/>
        <v>139.46763133212031</v>
      </c>
      <c r="AK30" s="13">
        <f t="shared" si="15"/>
        <v>147.6888986449637</v>
      </c>
      <c r="AL30" s="13">
        <f t="shared" si="16"/>
        <v>152.16791990663353</v>
      </c>
      <c r="AM30" s="13">
        <f t="shared" si="17"/>
        <v>162.11168532978789</v>
      </c>
      <c r="AN30" s="4"/>
      <c r="AO30" s="13">
        <v>20</v>
      </c>
      <c r="AP30" s="13">
        <f t="shared" si="27"/>
        <v>10.565449058119029</v>
      </c>
      <c r="AQ30" s="13">
        <f t="shared" si="18"/>
        <v>9.0785645767146406</v>
      </c>
      <c r="AR30" s="13">
        <f t="shared" si="19"/>
        <v>7.6784299301029648</v>
      </c>
      <c r="AS30" s="13">
        <f t="shared" si="20"/>
        <v>14.512118680376972</v>
      </c>
      <c r="AT30" s="13">
        <f t="shared" si="21"/>
        <v>26.567939549619453</v>
      </c>
      <c r="AU30" s="13">
        <f t="shared" si="22"/>
        <v>42.018016329686972</v>
      </c>
      <c r="AV30" s="13">
        <f t="shared" si="23"/>
        <v>39.467631332120263</v>
      </c>
      <c r="AW30" s="13">
        <f t="shared" si="24"/>
        <v>47.688898644963658</v>
      </c>
      <c r="AX30" s="13">
        <f t="shared" si="25"/>
        <v>52.167919906633486</v>
      </c>
      <c r="AY30" s="13">
        <f t="shared" si="26"/>
        <v>62.111685329787846</v>
      </c>
    </row>
    <row r="31" spans="2:51" x14ac:dyDescent="0.35">
      <c r="B31">
        <v>21</v>
      </c>
      <c r="C31" s="23">
        <f>(0.5-Data!B22)*Parameters!$C$11</f>
        <v>7.9072349350573778E-2</v>
      </c>
      <c r="D31" s="23">
        <f>(0.5-Data!C22)*Parameters!$C$11</f>
        <v>4.3300954269585627E-2</v>
      </c>
      <c r="E31" s="23">
        <f>(0.5-Data!D22)*Parameters!$C$11</f>
        <v>3.1597551168265507E-2</v>
      </c>
      <c r="F31" s="23">
        <f>(0.5-Data!E22)*Parameters!$C$11</f>
        <v>1.6045866162447655E-2</v>
      </c>
      <c r="G31" s="23">
        <f>(0.5-Data!F22)*Parameters!$C$11</f>
        <v>-1.7331525008763251E-2</v>
      </c>
      <c r="H31" s="23">
        <f>(0.5-Data!G22)*Parameters!$C$11</f>
        <v>-1.6396809619798392E-3</v>
      </c>
      <c r="I31" s="23">
        <f>(0.5-Data!H22)*Parameters!$C$11</f>
        <v>-5.5518561583888952E-2</v>
      </c>
      <c r="J31" s="23">
        <f>(0.5-Data!I22)*Parameters!$C$11</f>
        <v>6.4663451630398577E-2</v>
      </c>
      <c r="K31" s="23">
        <f>(0.5-Data!J22)*Parameters!$C$11</f>
        <v>-1.6584380350189987E-2</v>
      </c>
      <c r="L31" s="23">
        <f>(0.5-Data!K22)*Parameters!$C$11</f>
        <v>-9.6625915403351803E-2</v>
      </c>
      <c r="M31" s="23">
        <f>(0.5-Data!L22)*Parameters!$C$11</f>
        <v>-5.371910059110108E-3</v>
      </c>
      <c r="O31">
        <v>21</v>
      </c>
      <c r="P31" s="40">
        <f>LN(Parameters!$C$2)</f>
        <v>4.6051701859880918</v>
      </c>
      <c r="Q31" s="7">
        <f>LN(Parameters!$C$9)+P31+D31+Parameters!$C$10*C31</f>
        <v>4.7136124997069793</v>
      </c>
      <c r="R31" s="7">
        <f>LN(Parameters!$C$9)+Q31+E31+Parameters!$C$10*D31</f>
        <v>4.7942542825381018</v>
      </c>
      <c r="S31" s="7">
        <f>LN(Parameters!$C$9)+R31+F31+Parameters!$C$10*E31</f>
        <v>4.8540778489678127</v>
      </c>
      <c r="T31" s="7">
        <f>LN(Parameters!$C$9)+S31+G31+Parameters!$C$10*F31</f>
        <v>4.873525765973695</v>
      </c>
      <c r="U31" s="7">
        <f>LN(Parameters!$C$9)+T31+H31+Parameters!$C$10*G31</f>
        <v>4.8936457009993157</v>
      </c>
      <c r="V31" s="7">
        <f>LN(Parameters!$C$9)+U31+I31+Parameters!$C$10*H31</f>
        <v>4.8669480852240801</v>
      </c>
      <c r="W31" s="7">
        <f>LN(Parameters!$C$9)+V31+J31+Parameters!$C$10*I31</f>
        <v>4.9361869863832721</v>
      </c>
      <c r="X31" s="7">
        <f>LN(Parameters!$C$9)+W31+K31+Parameters!$C$10*J31</f>
        <v>4.9782599615083054</v>
      </c>
      <c r="Y31" s="7">
        <f>LN(Parameters!$C$9)+X31+L31+Parameters!$C$10*K31</f>
        <v>4.903729877188912</v>
      </c>
      <c r="Z31" s="7">
        <f>LN(Parameters!$C$9)+Y31+M31+Parameters!$C$10*L31</f>
        <v>4.8844351074398373</v>
      </c>
      <c r="AB31">
        <v>21</v>
      </c>
      <c r="AC31" s="13">
        <f t="shared" si="7"/>
        <v>100.00000000000004</v>
      </c>
      <c r="AD31" s="13">
        <f t="shared" si="8"/>
        <v>111.4540612980762</v>
      </c>
      <c r="AE31" s="13">
        <f t="shared" si="9"/>
        <v>120.81425488311683</v>
      </c>
      <c r="AF31" s="13">
        <f t="shared" si="10"/>
        <v>128.26235939609327</v>
      </c>
      <c r="AG31" s="13">
        <f t="shared" si="11"/>
        <v>130.7812089150566</v>
      </c>
      <c r="AH31" s="13">
        <f t="shared" si="12"/>
        <v>133.43916765576796</v>
      </c>
      <c r="AI31" s="13">
        <f t="shared" si="13"/>
        <v>129.9237948641092</v>
      </c>
      <c r="AJ31" s="13">
        <f t="shared" si="14"/>
        <v>139.23831846994389</v>
      </c>
      <c r="AK31" s="13">
        <f t="shared" si="15"/>
        <v>145.22147073115949</v>
      </c>
      <c r="AL31" s="13">
        <f t="shared" si="16"/>
        <v>134.79159935197541</v>
      </c>
      <c r="AM31" s="13">
        <f t="shared" si="17"/>
        <v>132.21575653785524</v>
      </c>
      <c r="AN31" s="4"/>
      <c r="AO31" s="13">
        <v>21</v>
      </c>
      <c r="AP31" s="13">
        <f t="shared" si="27"/>
        <v>11.454061298076155</v>
      </c>
      <c r="AQ31" s="13">
        <f t="shared" si="18"/>
        <v>20.814254883116789</v>
      </c>
      <c r="AR31" s="13">
        <f t="shared" si="19"/>
        <v>28.262359396093231</v>
      </c>
      <c r="AS31" s="13">
        <f t="shared" si="20"/>
        <v>30.781208915056553</v>
      </c>
      <c r="AT31" s="13">
        <f t="shared" si="21"/>
        <v>33.439167655767918</v>
      </c>
      <c r="AU31" s="13">
        <f t="shared" si="22"/>
        <v>29.923794864109155</v>
      </c>
      <c r="AV31" s="13">
        <f t="shared" si="23"/>
        <v>39.238318469943849</v>
      </c>
      <c r="AW31" s="13">
        <f t="shared" si="24"/>
        <v>45.221470731159442</v>
      </c>
      <c r="AX31" s="13">
        <f t="shared" si="25"/>
        <v>34.791599351975364</v>
      </c>
      <c r="AY31" s="13">
        <f t="shared" si="26"/>
        <v>32.215756537855199</v>
      </c>
    </row>
    <row r="32" spans="2:51" x14ac:dyDescent="0.35">
      <c r="B32">
        <v>22</v>
      </c>
      <c r="C32" s="23">
        <f>(0.5-Data!B23)*Parameters!$C$11</f>
        <v>6.6415701994693668E-2</v>
      </c>
      <c r="D32" s="23">
        <f>(0.5-Data!C23)*Parameters!$C$11</f>
        <v>-9.4692490933139528E-2</v>
      </c>
      <c r="E32" s="23">
        <f>(0.5-Data!D23)*Parameters!$C$11</f>
        <v>2.3245948329680612E-2</v>
      </c>
      <c r="F32" s="23">
        <f>(0.5-Data!E23)*Parameters!$C$11</f>
        <v>-6.8241966109722593E-2</v>
      </c>
      <c r="G32" s="23">
        <f>(0.5-Data!F23)*Parameters!$C$11</f>
        <v>-6.2664091857369306E-2</v>
      </c>
      <c r="H32" s="23">
        <f>(0.5-Data!G23)*Parameters!$C$11</f>
        <v>-5.1529518727229551E-2</v>
      </c>
      <c r="I32" s="23">
        <f>(0.5-Data!H23)*Parameters!$C$11</f>
        <v>-2.9997675410416424E-2</v>
      </c>
      <c r="J32" s="23">
        <f>(0.5-Data!I23)*Parameters!$C$11</f>
        <v>9.357665376166802E-3</v>
      </c>
      <c r="K32" s="23">
        <f>(0.5-Data!J23)*Parameters!$C$11</f>
        <v>7.6933487702736503E-2</v>
      </c>
      <c r="L32" s="23">
        <f>(0.5-Data!K23)*Parameters!$C$11</f>
        <v>-8.4655210948941642E-2</v>
      </c>
      <c r="M32" s="23">
        <f>(0.5-Data!L23)*Parameters!$C$11</f>
        <v>6.9766228481916784E-2</v>
      </c>
      <c r="O32">
        <v>22</v>
      </c>
      <c r="P32" s="40">
        <f>LN(Parameters!$C$2)</f>
        <v>4.6051701859880918</v>
      </c>
      <c r="Q32" s="7">
        <f>LN(Parameters!$C$9)+P32+D32+Parameters!$C$10*C32</f>
        <v>4.5699235631941084</v>
      </c>
      <c r="R32" s="7">
        <f>LN(Parameters!$C$9)+Q32+E32+Parameters!$C$10*D32</f>
        <v>4.5801166928454204</v>
      </c>
      <c r="S32" s="7">
        <f>LN(Parameters!$C$9)+R32+F32+Parameters!$C$10*E32</f>
        <v>4.5518942057255982</v>
      </c>
      <c r="T32" s="7">
        <f>LN(Parameters!$C$9)+S32+G32+Parameters!$C$10*F32</f>
        <v>4.4880800313603979</v>
      </c>
      <c r="U32" s="7">
        <f>LN(Parameters!$C$9)+T32+H32+Parameters!$C$10*G32</f>
        <v>4.4379104735388966</v>
      </c>
      <c r="V32" s="7">
        <f>LN(Parameters!$C$9)+U32+I32+Parameters!$C$10*H32</f>
        <v>4.4142833169427709</v>
      </c>
      <c r="W32" s="7">
        <f>LN(Parameters!$C$9)+V32+J32+Parameters!$C$10*I32</f>
        <v>4.439700830625795</v>
      </c>
      <c r="X32" s="7">
        <f>LN(Parameters!$C$9)+W32+K32+Parameters!$C$10*J32</f>
        <v>4.5504040699893507</v>
      </c>
      <c r="Y32" s="7">
        <f>LN(Parameters!$C$9)+X32+L32+Parameters!$C$10*K32</f>
        <v>4.5299277307481844</v>
      </c>
      <c r="Z32" s="7">
        <f>LN(Parameters!$C$9)+Y32+M32+Parameters!$C$10*L32</f>
        <v>4.5911579165446215</v>
      </c>
      <c r="AB32">
        <v>22</v>
      </c>
      <c r="AC32" s="13">
        <f t="shared" si="7"/>
        <v>100.00000000000004</v>
      </c>
      <c r="AD32" s="13">
        <f t="shared" si="8"/>
        <v>96.536730531492381</v>
      </c>
      <c r="AE32" s="13">
        <f t="shared" si="9"/>
        <v>97.525774103146787</v>
      </c>
      <c r="AF32" s="13">
        <f t="shared" si="10"/>
        <v>94.811831443091961</v>
      </c>
      <c r="AG32" s="13">
        <f t="shared" si="11"/>
        <v>88.950499655662199</v>
      </c>
      <c r="AH32" s="13">
        <f t="shared" si="12"/>
        <v>84.597987129946702</v>
      </c>
      <c r="AI32" s="13">
        <f t="shared" si="13"/>
        <v>82.622605460645829</v>
      </c>
      <c r="AJ32" s="13">
        <f t="shared" si="14"/>
        <v>84.749583400977627</v>
      </c>
      <c r="AK32" s="13">
        <f t="shared" si="15"/>
        <v>94.670654157622366</v>
      </c>
      <c r="AL32" s="13">
        <f t="shared" si="16"/>
        <v>92.751857732528791</v>
      </c>
      <c r="AM32" s="13">
        <f t="shared" si="17"/>
        <v>98.608544546900958</v>
      </c>
      <c r="AN32" s="4"/>
      <c r="AO32" s="13">
        <v>22</v>
      </c>
      <c r="AP32" s="13">
        <f t="shared" si="27"/>
        <v>-3.4632694685076615</v>
      </c>
      <c r="AQ32" s="13">
        <f t="shared" si="18"/>
        <v>-2.4742258968532553</v>
      </c>
      <c r="AR32" s="13">
        <f t="shared" si="19"/>
        <v>-5.1881685569080815</v>
      </c>
      <c r="AS32" s="13">
        <f t="shared" si="20"/>
        <v>-11.049500344337844</v>
      </c>
      <c r="AT32" s="13">
        <f t="shared" si="21"/>
        <v>-15.402012870053341</v>
      </c>
      <c r="AU32" s="13">
        <f t="shared" si="22"/>
        <v>-17.377394539354214</v>
      </c>
      <c r="AV32" s="13">
        <f t="shared" si="23"/>
        <v>-15.250416599022415</v>
      </c>
      <c r="AW32" s="13">
        <f t="shared" si="24"/>
        <v>-5.3293458423776769</v>
      </c>
      <c r="AX32" s="13">
        <f t="shared" si="25"/>
        <v>-7.2481422674712519</v>
      </c>
      <c r="AY32" s="13">
        <f t="shared" si="26"/>
        <v>-1.3914554530990841</v>
      </c>
    </row>
    <row r="33" spans="2:54" x14ac:dyDescent="0.35">
      <c r="B33">
        <v>23</v>
      </c>
      <c r="C33" s="23">
        <f>(0.5-Data!B24)*Parameters!$C$11</f>
        <v>2.1151907819873396E-2</v>
      </c>
      <c r="D33" s="23">
        <f>(0.5-Data!C24)*Parameters!$C$11</f>
        <v>2.5669349084457508E-3</v>
      </c>
      <c r="E33" s="23">
        <f>(0.5-Data!D24)*Parameters!$C$11</f>
        <v>-6.203263494692475E-2</v>
      </c>
      <c r="F33" s="23">
        <f>(0.5-Data!E24)*Parameters!$C$11</f>
        <v>7.6286763809353064E-2</v>
      </c>
      <c r="G33" s="23">
        <f>(0.5-Data!F24)*Parameters!$C$11</f>
        <v>5.4278814497680461E-2</v>
      </c>
      <c r="H33" s="23">
        <f>(0.5-Data!G24)*Parameters!$C$11</f>
        <v>3.2917725586774908E-2</v>
      </c>
      <c r="I33" s="23">
        <f>(0.5-Data!H24)*Parameters!$C$11</f>
        <v>7.6175704270259159E-2</v>
      </c>
      <c r="J33" s="23">
        <f>(0.5-Data!I24)*Parameters!$C$11</f>
        <v>-2.8652329384533305E-2</v>
      </c>
      <c r="K33" s="23">
        <f>(0.5-Data!J24)*Parameters!$C$11</f>
        <v>2.4987328772476669E-2</v>
      </c>
      <c r="L33" s="23">
        <f>(0.5-Data!K24)*Parameters!$C$11</f>
        <v>3.0753432459223354E-3</v>
      </c>
      <c r="M33" s="23">
        <f>(0.5-Data!L24)*Parameters!$C$11</f>
        <v>5.0553429148755408E-2</v>
      </c>
      <c r="O33">
        <v>23</v>
      </c>
      <c r="P33" s="40">
        <f>LN(Parameters!$C$2)</f>
        <v>4.6051701859880918</v>
      </c>
      <c r="Q33" s="7">
        <f>LN(Parameters!$C$9)+P33+D33+Parameters!$C$10*C33</f>
        <v>4.6468142816570248</v>
      </c>
      <c r="R33" s="7">
        <f>LN(Parameters!$C$9)+Q33+E33+Parameters!$C$10*D33</f>
        <v>4.6154955696604452</v>
      </c>
      <c r="S33" s="7">
        <f>LN(Parameters!$C$9)+R33+F33+Parameters!$C$10*E33</f>
        <v>4.6934264499852265</v>
      </c>
      <c r="T33" s="7">
        <f>LN(Parameters!$C$9)+S33+G33+Parameters!$C$10*F33</f>
        <v>4.8115931104386593</v>
      </c>
      <c r="U33" s="7">
        <f>LN(Parameters!$C$9)+T33+H33+Parameters!$C$10*G33</f>
        <v>4.8984951047909346</v>
      </c>
      <c r="V33" s="7">
        <f>LN(Parameters!$C$9)+U33+I33+Parameters!$C$10*H33</f>
        <v>5.0190425878167861</v>
      </c>
      <c r="W33" s="7">
        <f>LN(Parameters!$C$9)+V33+J33+Parameters!$C$10*I33</f>
        <v>5.0542281275954135</v>
      </c>
      <c r="X33" s="7">
        <f>LN(Parameters!$C$9)+W33+K33+Parameters!$C$10*J33</f>
        <v>5.0958807103863943</v>
      </c>
      <c r="Y33" s="7">
        <f>LN(Parameters!$C$9)+X33+L33+Parameters!$C$10*K33</f>
        <v>5.1397591538214753</v>
      </c>
      <c r="Z33" s="7">
        <f>LN(Parameters!$C$9)+Y33+M33+Parameters!$C$10*L33</f>
        <v>5.22125528967244</v>
      </c>
      <c r="AB33">
        <v>23</v>
      </c>
      <c r="AC33" s="13">
        <f t="shared" si="7"/>
        <v>100.00000000000004</v>
      </c>
      <c r="AD33" s="13">
        <f t="shared" si="8"/>
        <v>104.25233741317183</v>
      </c>
      <c r="AE33" s="13">
        <f t="shared" si="9"/>
        <v>101.03788743918908</v>
      </c>
      <c r="AF33" s="13">
        <f t="shared" si="10"/>
        <v>109.22679951283405</v>
      </c>
      <c r="AG33" s="13">
        <f t="shared" si="11"/>
        <v>122.92729836750155</v>
      </c>
      <c r="AH33" s="13">
        <f t="shared" si="12"/>
        <v>134.08783962628587</v>
      </c>
      <c r="AI33" s="13">
        <f t="shared" si="13"/>
        <v>151.26641013966696</v>
      </c>
      <c r="AJ33" s="13">
        <f t="shared" si="14"/>
        <v>156.68354395331647</v>
      </c>
      <c r="AK33" s="13">
        <f t="shared" si="15"/>
        <v>163.3476432586283</v>
      </c>
      <c r="AL33" s="13">
        <f t="shared" si="16"/>
        <v>170.67465703185599</v>
      </c>
      <c r="AM33" s="13">
        <f t="shared" si="17"/>
        <v>185.16647580823519</v>
      </c>
      <c r="AN33" s="4"/>
      <c r="AO33" s="13">
        <v>23</v>
      </c>
      <c r="AP33" s="13">
        <f t="shared" si="27"/>
        <v>4.2523374131717873</v>
      </c>
      <c r="AQ33" s="13">
        <f t="shared" si="18"/>
        <v>1.0378874391890349</v>
      </c>
      <c r="AR33" s="13">
        <f t="shared" si="19"/>
        <v>9.2267995128340061</v>
      </c>
      <c r="AS33" s="13">
        <f t="shared" si="20"/>
        <v>22.927298367501507</v>
      </c>
      <c r="AT33" s="13">
        <f t="shared" si="21"/>
        <v>34.087839626285827</v>
      </c>
      <c r="AU33" s="13">
        <f t="shared" si="22"/>
        <v>51.266410139666917</v>
      </c>
      <c r="AV33" s="13">
        <f t="shared" si="23"/>
        <v>56.68354395331643</v>
      </c>
      <c r="AW33" s="13">
        <f t="shared" si="24"/>
        <v>63.347643258628253</v>
      </c>
      <c r="AX33" s="13">
        <f t="shared" si="25"/>
        <v>70.674657031855944</v>
      </c>
      <c r="AY33" s="13">
        <f t="shared" si="26"/>
        <v>85.166475808235148</v>
      </c>
      <c r="BA33" s="41"/>
    </row>
    <row r="34" spans="2:54" x14ac:dyDescent="0.35">
      <c r="B34">
        <v>24</v>
      </c>
      <c r="C34" s="23">
        <f>(0.5-Data!B25)*Parameters!$C$11</f>
        <v>-3.1597436085792664E-2</v>
      </c>
      <c r="D34" s="23">
        <f>(0.5-Data!C25)*Parameters!$C$11</f>
        <v>-5.7869892147687521E-2</v>
      </c>
      <c r="E34" s="23">
        <f>(0.5-Data!D25)*Parameters!$C$11</f>
        <v>9.4837559134888116E-2</v>
      </c>
      <c r="F34" s="23">
        <f>(0.5-Data!E25)*Parameters!$C$11</f>
        <v>-8.9176878950879557E-3</v>
      </c>
      <c r="G34" s="23">
        <f>(0.5-Data!F25)*Parameters!$C$11</f>
        <v>5.3958229397943064E-2</v>
      </c>
      <c r="H34" s="23">
        <f>(0.5-Data!G25)*Parameters!$C$11</f>
        <v>-4.9433182108004958E-2</v>
      </c>
      <c r="I34" s="23">
        <f>(0.5-Data!H25)*Parameters!$C$11</f>
        <v>-2.3218313295293738E-2</v>
      </c>
      <c r="J34" s="23">
        <f>(0.5-Data!I25)*Parameters!$C$11</f>
        <v>-8.5203188593804588E-2</v>
      </c>
      <c r="K34" s="23">
        <f>(0.5-Data!J25)*Parameters!$C$11</f>
        <v>-3.1104578133208594E-2</v>
      </c>
      <c r="L34" s="23">
        <f>(0.5-Data!K25)*Parameters!$C$11</f>
        <v>-9.6604891566911044E-2</v>
      </c>
      <c r="M34" s="23">
        <f>(0.5-Data!L25)*Parameters!$C$11</f>
        <v>4.7345727680286179E-2</v>
      </c>
      <c r="O34">
        <v>24</v>
      </c>
      <c r="P34" s="40">
        <f>LN(Parameters!$C$2)</f>
        <v>4.6051701859880918</v>
      </c>
      <c r="Q34" s="7">
        <f>LN(Parameters!$C$9)+P34+D34+Parameters!$C$10*C34</f>
        <v>4.5626402498433416</v>
      </c>
      <c r="R34" s="7">
        <f>LN(Parameters!$C$9)+Q34+E34+Parameters!$C$10*D34</f>
        <v>4.6609951597533144</v>
      </c>
      <c r="S34" s="7">
        <f>LN(Parameters!$C$9)+R34+F34+Parameters!$C$10*E34</f>
        <v>4.7243131757104706</v>
      </c>
      <c r="T34" s="7">
        <f>LN(Parameters!$C$9)+S34+G34+Parameters!$C$10*F34</f>
        <v>4.8038172477971681</v>
      </c>
      <c r="U34" s="7">
        <f>LN(Parameters!$C$9)+T34+H34+Parameters!$C$10*G34</f>
        <v>4.8082240711597821</v>
      </c>
      <c r="V34" s="7">
        <f>LN(Parameters!$C$9)+U34+I34+Parameters!$C$10*H34</f>
        <v>4.7923196281574301</v>
      </c>
      <c r="W34" s="7">
        <f>LN(Parameters!$C$9)+V34+J34+Parameters!$C$10*I34</f>
        <v>4.7262270008222877</v>
      </c>
      <c r="X34" s="7">
        <f>LN(Parameters!$C$9)+W34+K34+Parameters!$C$10*J34</f>
        <v>4.6863397900634105</v>
      </c>
      <c r="Y34" s="7">
        <f>LN(Parameters!$C$9)+X34+L34+Parameters!$C$10*K34</f>
        <v>4.6052966405781</v>
      </c>
      <c r="Z34" s="7">
        <f>LN(Parameters!$C$9)+Y34+M34+Parameters!$C$10*L34</f>
        <v>4.6387289692948199</v>
      </c>
      <c r="AB34">
        <v>24</v>
      </c>
      <c r="AC34" s="13">
        <f t="shared" si="7"/>
        <v>100.00000000000004</v>
      </c>
      <c r="AD34" s="13">
        <f t="shared" si="8"/>
        <v>95.836177543468168</v>
      </c>
      <c r="AE34" s="13">
        <f t="shared" si="9"/>
        <v>105.74125925944934</v>
      </c>
      <c r="AF34" s="13">
        <f t="shared" si="10"/>
        <v>112.6530989125728</v>
      </c>
      <c r="AG34" s="13">
        <f t="shared" si="11"/>
        <v>121.97513930714977</v>
      </c>
      <c r="AH34" s="13">
        <f t="shared" si="12"/>
        <v>122.51384832663837</v>
      </c>
      <c r="AI34" s="13">
        <f t="shared" si="13"/>
        <v>120.58074700701013</v>
      </c>
      <c r="AJ34" s="13">
        <f t="shared" si="14"/>
        <v>112.8689036826203</v>
      </c>
      <c r="AK34" s="13">
        <f t="shared" si="15"/>
        <v>108.45548258871158</v>
      </c>
      <c r="AL34" s="13">
        <f t="shared" si="16"/>
        <v>100.01264625857273</v>
      </c>
      <c r="AM34" s="13">
        <f t="shared" si="17"/>
        <v>103.41282314166344</v>
      </c>
      <c r="AN34" s="4"/>
      <c r="AO34" s="13">
        <v>24</v>
      </c>
      <c r="AP34" s="13">
        <f t="shared" si="27"/>
        <v>-4.1638224565318751</v>
      </c>
      <c r="AQ34" s="13">
        <f t="shared" si="18"/>
        <v>5.7412592594492935</v>
      </c>
      <c r="AR34" s="13">
        <f t="shared" si="19"/>
        <v>12.653098912572759</v>
      </c>
      <c r="AS34" s="13">
        <f t="shared" si="20"/>
        <v>21.975139307149732</v>
      </c>
      <c r="AT34" s="13">
        <f t="shared" si="21"/>
        <v>22.513848326638325</v>
      </c>
      <c r="AU34" s="13">
        <f t="shared" si="22"/>
        <v>20.580747007010089</v>
      </c>
      <c r="AV34" s="13">
        <f t="shared" si="23"/>
        <v>12.868903682620257</v>
      </c>
      <c r="AW34" s="13">
        <f t="shared" si="24"/>
        <v>8.4554825887115328</v>
      </c>
      <c r="AX34" s="13">
        <f t="shared" si="25"/>
        <v>1.2646258572686975E-2</v>
      </c>
      <c r="AY34" s="13">
        <f t="shared" si="26"/>
        <v>3.4128231416633952</v>
      </c>
      <c r="BA34" s="39"/>
      <c r="BB34" s="15"/>
    </row>
    <row r="35" spans="2:54" x14ac:dyDescent="0.35">
      <c r="B35">
        <v>25</v>
      </c>
      <c r="C35" s="23">
        <f>(0.5-Data!B26)*Parameters!$C$11</f>
        <v>7.6460769665348344E-2</v>
      </c>
      <c r="D35" s="23">
        <f>(0.5-Data!C26)*Parameters!$C$11</f>
        <v>1.7192286800296542E-2</v>
      </c>
      <c r="E35" s="23">
        <f>(0.5-Data!D26)*Parameters!$C$11</f>
        <v>9.098484976325745E-2</v>
      </c>
      <c r="F35" s="23">
        <f>(0.5-Data!E26)*Parameters!$C$11</f>
        <v>-3.1269055005439618E-2</v>
      </c>
      <c r="G35" s="23">
        <f>(0.5-Data!F26)*Parameters!$C$11</f>
        <v>-2.5067042366395231E-2</v>
      </c>
      <c r="H35" s="23">
        <f>(0.5-Data!G26)*Parameters!$C$11</f>
        <v>-2.9978759858463367E-2</v>
      </c>
      <c r="I35" s="23">
        <f>(0.5-Data!H26)*Parameters!$C$11</f>
        <v>1.1071685974541402E-2</v>
      </c>
      <c r="J35" s="23">
        <f>(0.5-Data!I26)*Parameters!$C$11</f>
        <v>5.4353531210904964E-2</v>
      </c>
      <c r="K35" s="23">
        <f>(0.5-Data!J26)*Parameters!$C$11</f>
        <v>-4.3339010562078478E-2</v>
      </c>
      <c r="L35" s="23">
        <f>(0.5-Data!K26)*Parameters!$C$11</f>
        <v>6.8954175414737209E-2</v>
      </c>
      <c r="M35" s="23">
        <f>(0.5-Data!L26)*Parameters!$C$11</f>
        <v>8.0025013060793862E-2</v>
      </c>
      <c r="O35">
        <v>25</v>
      </c>
      <c r="P35" s="40">
        <f>LN(Parameters!$C$2)</f>
        <v>4.6051701859880918</v>
      </c>
      <c r="Q35" s="7">
        <f>LN(Parameters!$C$9)+P35+D35+Parameters!$C$10*C35</f>
        <v>4.6863286213793396</v>
      </c>
      <c r="R35" s="7">
        <f>LN(Parameters!$C$9)+Q35+E35+Parameters!$C$10*D35</f>
        <v>4.8146088024442744</v>
      </c>
      <c r="S35" s="7">
        <f>LN(Parameters!$C$9)+R35+F35+Parameters!$C$10*E35</f>
        <v>4.8538417320738452</v>
      </c>
      <c r="T35" s="7">
        <f>LN(Parameters!$C$9)+S35+G35+Parameters!$C$10*F35</f>
        <v>4.8442624171965454</v>
      </c>
      <c r="U35" s="7">
        <f>LN(Parameters!$C$9)+T35+H35+Parameters!$C$10*G35</f>
        <v>4.8325622905147485</v>
      </c>
      <c r="V35" s="7">
        <f>LN(Parameters!$C$9)+U35+I35+Parameters!$C$10*H35</f>
        <v>4.8597023367945251</v>
      </c>
      <c r="W35" s="7">
        <f>LN(Parameters!$C$9)+V35+J35+Parameters!$C$10*I35</f>
        <v>4.9485969289355181</v>
      </c>
      <c r="X35" s="7">
        <f>LN(Parameters!$C$9)+W35+K35+Parameters!$C$10*J35</f>
        <v>4.959275809659891</v>
      </c>
      <c r="Y35" s="7">
        <f>LN(Parameters!$C$9)+X35+L35+Parameters!$C$10*K35</f>
        <v>5.0382862325632374</v>
      </c>
      <c r="Z35" s="7">
        <f>LN(Parameters!$C$9)+Y35+M35+Parameters!$C$10*L35</f>
        <v>5.1788994268022073</v>
      </c>
      <c r="AB35">
        <v>25</v>
      </c>
      <c r="AC35" s="13">
        <f t="shared" si="7"/>
        <v>100.00000000000004</v>
      </c>
      <c r="AD35" s="13">
        <f t="shared" si="8"/>
        <v>108.4542712904551</v>
      </c>
      <c r="AE35" s="13">
        <f t="shared" si="9"/>
        <v>123.29856877568785</v>
      </c>
      <c r="AF35" s="13">
        <f t="shared" si="10"/>
        <v>128.23207806128778</v>
      </c>
      <c r="AG35" s="13">
        <f t="shared" si="11"/>
        <v>127.00956736407394</v>
      </c>
      <c r="AH35" s="13">
        <f t="shared" si="12"/>
        <v>125.53219888868036</v>
      </c>
      <c r="AI35" s="13">
        <f t="shared" si="13"/>
        <v>128.98580206521845</v>
      </c>
      <c r="AJ35" s="13">
        <f t="shared" si="14"/>
        <v>140.97702430871306</v>
      </c>
      <c r="AK35" s="13">
        <f t="shared" si="15"/>
        <v>142.49056823019208</v>
      </c>
      <c r="AL35" s="13">
        <f t="shared" si="16"/>
        <v>154.20551605378208</v>
      </c>
      <c r="AM35" s="13">
        <f t="shared" si="17"/>
        <v>177.48736562457188</v>
      </c>
      <c r="AN35" s="4"/>
      <c r="AO35" s="13">
        <v>25</v>
      </c>
      <c r="AP35" s="13">
        <f t="shared" si="27"/>
        <v>8.4542712904550541</v>
      </c>
      <c r="AQ35" s="13">
        <f t="shared" si="18"/>
        <v>23.298568775687812</v>
      </c>
      <c r="AR35" s="13">
        <f t="shared" si="19"/>
        <v>28.232078061287737</v>
      </c>
      <c r="AS35" s="13">
        <f t="shared" si="20"/>
        <v>27.009567364073902</v>
      </c>
      <c r="AT35" s="13">
        <f t="shared" si="21"/>
        <v>25.532198888680313</v>
      </c>
      <c r="AU35" s="13">
        <f t="shared" si="22"/>
        <v>28.985802065218408</v>
      </c>
      <c r="AV35" s="13">
        <f t="shared" si="23"/>
        <v>40.977024308713013</v>
      </c>
      <c r="AW35" s="13">
        <f t="shared" si="24"/>
        <v>42.490568230192039</v>
      </c>
      <c r="AX35" s="13">
        <f t="shared" si="25"/>
        <v>54.205516053782034</v>
      </c>
      <c r="AY35" s="13">
        <f t="shared" si="26"/>
        <v>77.487365624571837</v>
      </c>
      <c r="BA35" s="39"/>
      <c r="BB35" s="16"/>
    </row>
    <row r="36" spans="2:54" x14ac:dyDescent="0.35">
      <c r="B36">
        <v>26</v>
      </c>
      <c r="C36" s="23">
        <f>(0.5-Data!B27)*Parameters!$C$11</f>
        <v>-9.4790845534210577E-2</v>
      </c>
      <c r="D36" s="23">
        <f>(0.5-Data!C27)*Parameters!$C$11</f>
        <v>-9.1750762323552129E-2</v>
      </c>
      <c r="E36" s="23">
        <f>(0.5-Data!D27)*Parameters!$C$11</f>
        <v>9.4904051803575695E-2</v>
      </c>
      <c r="F36" s="23">
        <f>(0.5-Data!E27)*Parameters!$C$11</f>
        <v>-9.5636252731903959E-2</v>
      </c>
      <c r="G36" s="23">
        <f>(0.5-Data!F27)*Parameters!$C$11</f>
        <v>-7.7191616389085435E-2</v>
      </c>
      <c r="H36" s="23">
        <f>(0.5-Data!G27)*Parameters!$C$11</f>
        <v>-1.5208013978325186E-2</v>
      </c>
      <c r="I36" s="23">
        <f>(0.5-Data!H27)*Parameters!$C$11</f>
        <v>-9.2555940463126166E-2</v>
      </c>
      <c r="J36" s="23">
        <f>(0.5-Data!I27)*Parameters!$C$11</f>
        <v>-2.2244864191884695E-2</v>
      </c>
      <c r="K36" s="23">
        <f>(0.5-Data!J27)*Parameters!$C$11</f>
        <v>-5.8613736734772395E-2</v>
      </c>
      <c r="L36" s="23">
        <f>(0.5-Data!K27)*Parameters!$C$11</f>
        <v>5.8761203658922768E-2</v>
      </c>
      <c r="M36" s="23">
        <f>(0.5-Data!L27)*Parameters!$C$11</f>
        <v>4.7678449935705915E-3</v>
      </c>
      <c r="O36">
        <v>26</v>
      </c>
      <c r="P36" s="40">
        <f>LN(Parameters!$C$2)</f>
        <v>4.6051701859880918</v>
      </c>
      <c r="Q36" s="7">
        <f>LN(Parameters!$C$9)+P36+D36+Parameters!$C$10*C36</f>
        <v>4.5003223454156887</v>
      </c>
      <c r="R36" s="7">
        <f>LN(Parameters!$C$9)+Q36+E36+Parameters!$C$10*D36</f>
        <v>4.5834973564152097</v>
      </c>
      <c r="S36" s="7">
        <f>LN(Parameters!$C$9)+R36+F36+Parameters!$C$10*E36</f>
        <v>4.5601267292364591</v>
      </c>
      <c r="T36" s="7">
        <f>LN(Parameters!$C$9)+S36+G36+Parameters!$C$10*F36</f>
        <v>4.4694576013595606</v>
      </c>
      <c r="U36" s="7">
        <f>LN(Parameters!$C$9)+T36+H36+Parameters!$C$10*G36</f>
        <v>4.449072162247691</v>
      </c>
      <c r="V36" s="7">
        <f>LN(Parameters!$C$9)+U36+I36+Parameters!$C$10*H36</f>
        <v>4.3792314177358627</v>
      </c>
      <c r="W36" s="7">
        <f>LN(Parameters!$C$9)+V36+J36+Parameters!$C$10*I36</f>
        <v>4.3448951825771154</v>
      </c>
      <c r="X36" s="7">
        <f>LN(Parameters!$C$9)+W36+K36+Parameters!$C$10*J36</f>
        <v>4.3058300591975396</v>
      </c>
      <c r="Y36" s="7">
        <f>LN(Parameters!$C$9)+X36+L36+Parameters!$C$10*K36</f>
        <v>4.3677738835673594</v>
      </c>
      <c r="Z36" s="7">
        <f>LN(Parameters!$C$9)+Y36+M36+Parameters!$C$10*L36</f>
        <v>4.4285430724489894</v>
      </c>
      <c r="AB36">
        <v>26</v>
      </c>
      <c r="AC36" s="13">
        <f t="shared" si="7"/>
        <v>100.00000000000004</v>
      </c>
      <c r="AD36" s="13">
        <f t="shared" si="8"/>
        <v>90.046152587318062</v>
      </c>
      <c r="AE36" s="13">
        <f t="shared" si="9"/>
        <v>97.856033868810258</v>
      </c>
      <c r="AF36" s="13">
        <f t="shared" si="10"/>
        <v>95.595593819065328</v>
      </c>
      <c r="AG36" s="13">
        <f t="shared" si="11"/>
        <v>87.309353693334018</v>
      </c>
      <c r="AH36" s="13">
        <f t="shared" si="12"/>
        <v>85.547532936929599</v>
      </c>
      <c r="AI36" s="13">
        <f t="shared" si="13"/>
        <v>79.776694883475159</v>
      </c>
      <c r="AJ36" s="13">
        <f t="shared" si="14"/>
        <v>77.083957314087073</v>
      </c>
      <c r="AK36" s="13">
        <f t="shared" si="15"/>
        <v>74.130722810232072</v>
      </c>
      <c r="AL36" s="13">
        <f t="shared" si="16"/>
        <v>78.867867080980147</v>
      </c>
      <c r="AM36" s="13">
        <f t="shared" si="17"/>
        <v>83.809223951335383</v>
      </c>
      <c r="AN36" s="4"/>
      <c r="AO36" s="13">
        <v>26</v>
      </c>
      <c r="AP36" s="13">
        <f t="shared" si="27"/>
        <v>-9.9538474126819807</v>
      </c>
      <c r="AQ36" s="13">
        <f t="shared" si="18"/>
        <v>-2.1439661311897851</v>
      </c>
      <c r="AR36" s="13">
        <f t="shared" si="19"/>
        <v>-4.4044061809347141</v>
      </c>
      <c r="AS36" s="13">
        <f t="shared" si="20"/>
        <v>-12.690646306666025</v>
      </c>
      <c r="AT36" s="13">
        <f t="shared" si="21"/>
        <v>-14.452467063070443</v>
      </c>
      <c r="AU36" s="13">
        <f t="shared" si="22"/>
        <v>-20.223305116524884</v>
      </c>
      <c r="AV36" s="13">
        <f t="shared" si="23"/>
        <v>-22.91604268591297</v>
      </c>
      <c r="AW36" s="13">
        <f t="shared" si="24"/>
        <v>-25.869277189767971</v>
      </c>
      <c r="AX36" s="13">
        <f t="shared" si="25"/>
        <v>-21.132132919019895</v>
      </c>
      <c r="AY36" s="13">
        <f t="shared" si="26"/>
        <v>-16.190776048664659</v>
      </c>
      <c r="BA36" s="39"/>
    </row>
    <row r="37" spans="2:54" x14ac:dyDescent="0.35">
      <c r="B37">
        <v>27</v>
      </c>
      <c r="C37" s="23">
        <f>(0.5-Data!B28)*Parameters!$C$11</f>
        <v>1.0200157706869618E-2</v>
      </c>
      <c r="D37" s="23">
        <f>(0.5-Data!C28)*Parameters!$C$11</f>
        <v>-4.5678856785413592E-2</v>
      </c>
      <c r="E37" s="23">
        <f>(0.5-Data!D28)*Parameters!$C$11</f>
        <v>-8.8017331018967526E-2</v>
      </c>
      <c r="F37" s="23">
        <f>(0.5-Data!E28)*Parameters!$C$11</f>
        <v>6.0277504160031201E-4</v>
      </c>
      <c r="G37" s="23">
        <f>(0.5-Data!F28)*Parameters!$C$11</f>
        <v>4.1768811029944258E-2</v>
      </c>
      <c r="H37" s="23">
        <f>(0.5-Data!G28)*Parameters!$C$11</f>
        <v>-2.6186163695041655E-2</v>
      </c>
      <c r="I37" s="23">
        <f>(0.5-Data!H28)*Parameters!$C$11</f>
        <v>-4.056573168776554E-2</v>
      </c>
      <c r="J37" s="23">
        <f>(0.5-Data!I28)*Parameters!$C$11</f>
        <v>7.9152571169985753E-2</v>
      </c>
      <c r="K37" s="23">
        <f>(0.5-Data!J28)*Parameters!$C$11</f>
        <v>7.2881083350377504E-2</v>
      </c>
      <c r="L37" s="23">
        <f>(0.5-Data!K28)*Parameters!$C$11</f>
        <v>8.6760520339770442E-2</v>
      </c>
      <c r="M37" s="23">
        <f>(0.5-Data!L28)*Parameters!$C$11</f>
        <v>6.2332471413658165E-3</v>
      </c>
      <c r="O37">
        <v>27</v>
      </c>
      <c r="P37" s="40">
        <f>LN(Parameters!$C$2)</f>
        <v>4.6051701859880918</v>
      </c>
      <c r="Q37" s="7">
        <f>LN(Parameters!$C$9)+P37+D37+Parameters!$C$10*C37</f>
        <v>4.5936402024123133</v>
      </c>
      <c r="R37" s="7">
        <f>LN(Parameters!$C$9)+Q37+E37+Parameters!$C$10*D37</f>
        <v>4.5146261880814533</v>
      </c>
      <c r="S37" s="7">
        <f>LN(Parameters!$C$9)+R37+F37+Parameters!$C$10*E37</f>
        <v>4.5051799664060628</v>
      </c>
      <c r="T37" s="7">
        <f>LN(Parameters!$C$9)+S37+G37+Parameters!$C$10*F37</f>
        <v>4.5767788284462707</v>
      </c>
      <c r="U37" s="7">
        <f>LN(Parameters!$C$9)+T37+H37+Parameters!$C$10*G37</f>
        <v>4.5989474319562484</v>
      </c>
      <c r="V37" s="7">
        <f>LN(Parameters!$C$9)+U37+I37+Parameters!$C$10*H37</f>
        <v>4.5761567288472582</v>
      </c>
      <c r="W37" s="7">
        <f>LN(Parameters!$C$9)+V37+J37+Parameters!$C$10*I37</f>
        <v>4.6666135229992936</v>
      </c>
      <c r="X37" s="7">
        <f>LN(Parameters!$C$9)+W37+K37+Parameters!$C$10*J37</f>
        <v>4.8046720656177095</v>
      </c>
      <c r="Y37" s="7">
        <f>LN(Parameters!$C$9)+X37+L37+Parameters!$C$10*K37</f>
        <v>4.953787875706694</v>
      </c>
      <c r="Z37" s="7">
        <f>LN(Parameters!$C$9)+Y37+M37+Parameters!$C$10*L37</f>
        <v>5.0286221592425004</v>
      </c>
      <c r="AB37">
        <v>27</v>
      </c>
      <c r="AC37" s="13">
        <f t="shared" si="7"/>
        <v>100.00000000000004</v>
      </c>
      <c r="AD37" s="13">
        <f t="shared" si="8"/>
        <v>98.853623195253405</v>
      </c>
      <c r="AE37" s="13">
        <f t="shared" si="9"/>
        <v>91.343414382663966</v>
      </c>
      <c r="AF37" s="13">
        <f t="shared" si="10"/>
        <v>90.484626776738111</v>
      </c>
      <c r="AG37" s="13">
        <f t="shared" si="11"/>
        <v>97.200788973646112</v>
      </c>
      <c r="AH37" s="13">
        <f t="shared" si="12"/>
        <v>99.379656720415383</v>
      </c>
      <c r="AI37" s="13">
        <f t="shared" si="13"/>
        <v>97.140339206639368</v>
      </c>
      <c r="AJ37" s="13">
        <f t="shared" si="14"/>
        <v>106.33702410856304</v>
      </c>
      <c r="AK37" s="13">
        <f t="shared" si="15"/>
        <v>122.07945040703429</v>
      </c>
      <c r="AL37" s="13">
        <f t="shared" si="16"/>
        <v>141.71073120705211</v>
      </c>
      <c r="AM37" s="13">
        <f t="shared" si="17"/>
        <v>152.72244045837425</v>
      </c>
      <c r="AN37" s="4"/>
      <c r="AO37" s="13">
        <v>27</v>
      </c>
      <c r="AP37" s="13">
        <f t="shared" si="27"/>
        <v>-1.1463768047466374</v>
      </c>
      <c r="AQ37" s="13">
        <f t="shared" si="18"/>
        <v>-8.6565856173360771</v>
      </c>
      <c r="AR37" s="13">
        <f t="shared" si="19"/>
        <v>-9.5153732232619319</v>
      </c>
      <c r="AS37" s="13">
        <f t="shared" si="20"/>
        <v>-2.7992110263539303</v>
      </c>
      <c r="AT37" s="13">
        <f t="shared" si="21"/>
        <v>-0.62034327958465951</v>
      </c>
      <c r="AU37" s="13">
        <f t="shared" si="22"/>
        <v>-2.8596607933606748</v>
      </c>
      <c r="AV37" s="13">
        <f t="shared" si="23"/>
        <v>6.3370241085629999</v>
      </c>
      <c r="AW37" s="13">
        <f t="shared" si="24"/>
        <v>22.079450407034244</v>
      </c>
      <c r="AX37" s="13">
        <f t="shared" si="25"/>
        <v>41.710731207052063</v>
      </c>
      <c r="AY37" s="13">
        <f t="shared" si="26"/>
        <v>52.722440458374209</v>
      </c>
    </row>
    <row r="38" spans="2:54" x14ac:dyDescent="0.35">
      <c r="B38">
        <v>28</v>
      </c>
      <c r="C38" s="23">
        <f>(0.5-Data!B29)*Parameters!$C$11</f>
        <v>1.7050919559593591E-2</v>
      </c>
      <c r="D38" s="23">
        <f>(0.5-Data!C29)*Parameters!$C$11</f>
        <v>-8.9775348507346864E-2</v>
      </c>
      <c r="E38" s="23">
        <f>(0.5-Data!D29)*Parameters!$C$11</f>
        <v>-6.4298677328323908E-2</v>
      </c>
      <c r="F38" s="23">
        <f>(0.5-Data!E29)*Parameters!$C$11</f>
        <v>-5.7591601234804626E-2</v>
      </c>
      <c r="G38" s="23">
        <f>(0.5-Data!F29)*Parameters!$C$11</f>
        <v>-7.9330040284447637E-2</v>
      </c>
      <c r="H38" s="23">
        <f>(0.5-Data!G29)*Parameters!$C$11</f>
        <v>6.9338910967939746E-2</v>
      </c>
      <c r="I38" s="23">
        <f>(0.5-Data!H29)*Parameters!$C$11</f>
        <v>2.3151697512706071E-2</v>
      </c>
      <c r="J38" s="23">
        <f>(0.5-Data!I29)*Parameters!$C$11</f>
        <v>3.6829395820602316E-2</v>
      </c>
      <c r="K38" s="23">
        <f>(0.5-Data!J29)*Parameters!$C$11</f>
        <v>5.9720399361586241E-2</v>
      </c>
      <c r="L38" s="23">
        <f>(0.5-Data!K29)*Parameters!$C$11</f>
        <v>-3.8048874076915845E-2</v>
      </c>
      <c r="M38" s="23">
        <f>(0.5-Data!L29)*Parameters!$C$11</f>
        <v>-6.406075339163135E-2</v>
      </c>
      <c r="O38">
        <v>28</v>
      </c>
      <c r="P38" s="40">
        <f>LN(Parameters!$C$2)</f>
        <v>4.6051701859880918</v>
      </c>
      <c r="Q38" s="7">
        <f>LN(Parameters!$C$9)+P38+D38+Parameters!$C$10*C38</f>
        <v>4.5526265535241057</v>
      </c>
      <c r="R38" s="7">
        <f>LN(Parameters!$C$9)+Q38+E38+Parameters!$C$10*D38</f>
        <v>4.4774877716090193</v>
      </c>
      <c r="S38" s="7">
        <f>LN(Parameters!$C$9)+R38+F38+Parameters!$C$10*E38</f>
        <v>4.4205205678180128</v>
      </c>
      <c r="T38" s="7">
        <f>LN(Parameters!$C$9)+S38+G38+Parameters!$C$10*F38</f>
        <v>4.3448331092194472</v>
      </c>
      <c r="U38" s="7">
        <f>LN(Parameters!$C$9)+T38+H38+Parameters!$C$10*G38</f>
        <v>4.4080323043009288</v>
      </c>
      <c r="V38" s="7">
        <f>LN(Parameters!$C$9)+U38+I38+Parameters!$C$10*H38</f>
        <v>4.4919453139907519</v>
      </c>
      <c r="W38" s="7">
        <f>LN(Parameters!$C$9)+V38+J38+Parameters!$C$10*I38</f>
        <v>4.5687517759336158</v>
      </c>
      <c r="X38" s="7">
        <f>LN(Parameters!$C$9)+W38+K38+Parameters!$C$10*J38</f>
        <v>4.6746042056560171</v>
      </c>
      <c r="Y38" s="7">
        <f>LN(Parameters!$C$9)+X38+L38+Parameters!$C$10*K38</f>
        <v>4.692988313533359</v>
      </c>
      <c r="Z38" s="7">
        <f>LN(Parameters!$C$9)+Y38+M38+Parameters!$C$10*L38</f>
        <v>4.6413643690486595</v>
      </c>
      <c r="AB38">
        <v>28</v>
      </c>
      <c r="AC38" s="13">
        <f t="shared" si="7"/>
        <v>100.00000000000004</v>
      </c>
      <c r="AD38" s="13">
        <f t="shared" si="8"/>
        <v>94.88129211070077</v>
      </c>
      <c r="AE38" s="13">
        <f t="shared" si="9"/>
        <v>88.01328523023642</v>
      </c>
      <c r="AF38" s="13">
        <f t="shared" si="10"/>
        <v>83.139553871418343</v>
      </c>
      <c r="AG38" s="13">
        <f t="shared" si="11"/>
        <v>77.079172602537326</v>
      </c>
      <c r="AH38" s="13">
        <f t="shared" si="12"/>
        <v>82.107741396827123</v>
      </c>
      <c r="AI38" s="13">
        <f t="shared" si="13"/>
        <v>89.294983812361764</v>
      </c>
      <c r="AJ38" s="13">
        <f t="shared" si="14"/>
        <v>96.423676271193045</v>
      </c>
      <c r="AK38" s="13">
        <f t="shared" si="15"/>
        <v>107.19013344655107</v>
      </c>
      <c r="AL38" s="13">
        <f t="shared" si="16"/>
        <v>109.17895375269784</v>
      </c>
      <c r="AM38" s="13">
        <f t="shared" si="17"/>
        <v>103.68571670418389</v>
      </c>
      <c r="AN38" s="4"/>
      <c r="AO38" s="13">
        <v>28</v>
      </c>
      <c r="AP38" s="13">
        <f t="shared" si="27"/>
        <v>-5.118707889299273</v>
      </c>
      <c r="AQ38" s="13">
        <f t="shared" si="18"/>
        <v>-11.986714769763623</v>
      </c>
      <c r="AR38" s="13">
        <f t="shared" si="19"/>
        <v>-16.8604461285817</v>
      </c>
      <c r="AS38" s="13">
        <f t="shared" si="20"/>
        <v>-22.920827397462716</v>
      </c>
      <c r="AT38" s="13">
        <f t="shared" si="21"/>
        <v>-17.89225860317292</v>
      </c>
      <c r="AU38" s="13">
        <f t="shared" si="22"/>
        <v>-10.705016187638279</v>
      </c>
      <c r="AV38" s="13">
        <f t="shared" si="23"/>
        <v>-3.5763237288069973</v>
      </c>
      <c r="AW38" s="13">
        <f t="shared" si="24"/>
        <v>7.1901334465510303</v>
      </c>
      <c r="AX38" s="13">
        <f t="shared" si="25"/>
        <v>9.1789537526977938</v>
      </c>
      <c r="AY38" s="13">
        <f t="shared" si="26"/>
        <v>3.6857167041838466</v>
      </c>
    </row>
    <row r="39" spans="2:54" x14ac:dyDescent="0.35">
      <c r="B39">
        <v>29</v>
      </c>
      <c r="C39" s="23">
        <f>(0.5-Data!B30)*Parameters!$C$11</f>
        <v>-6.3728156167696184E-2</v>
      </c>
      <c r="D39" s="23">
        <f>(0.5-Data!C30)*Parameters!$C$11</f>
        <v>7.1013146274614997E-2</v>
      </c>
      <c r="E39" s="23">
        <f>(0.5-Data!D30)*Parameters!$C$11</f>
        <v>-6.6876770507104541E-2</v>
      </c>
      <c r="F39" s="23">
        <f>(0.5-Data!E30)*Parameters!$C$11</f>
        <v>4.7987345510919099E-2</v>
      </c>
      <c r="G39" s="23">
        <f>(0.5-Data!F30)*Parameters!$C$11</f>
        <v>-6.415000028300584E-2</v>
      </c>
      <c r="H39" s="23">
        <f>(0.5-Data!G30)*Parameters!$C$11</f>
        <v>6.0901101395752666E-2</v>
      </c>
      <c r="I39" s="23">
        <f>(0.5-Data!H30)*Parameters!$C$11</f>
        <v>-8.2511463911880092E-2</v>
      </c>
      <c r="J39" s="23">
        <f>(0.5-Data!I30)*Parameters!$C$11</f>
        <v>-7.1491825742784126E-3</v>
      </c>
      <c r="K39" s="23">
        <f>(0.5-Data!J30)*Parameters!$C$11</f>
        <v>-7.8344101786467901E-3</v>
      </c>
      <c r="L39" s="23">
        <f>(0.5-Data!K30)*Parameters!$C$11</f>
        <v>9.957630929482407E-2</v>
      </c>
      <c r="M39" s="23">
        <f>(0.5-Data!L30)*Parameters!$C$11</f>
        <v>1.4660397998530606E-2</v>
      </c>
      <c r="O39">
        <v>29</v>
      </c>
      <c r="P39" s="40">
        <f>LN(Parameters!$C$2)</f>
        <v>4.6051701859880918</v>
      </c>
      <c r="Q39" s="7">
        <f>LN(Parameters!$C$9)+P39+D39+Parameters!$C$10*C39</f>
        <v>4.6770644642287875</v>
      </c>
      <c r="R39" s="7">
        <f>LN(Parameters!$C$9)+Q39+E39+Parameters!$C$10*D39</f>
        <v>4.6717024117868036</v>
      </c>
      <c r="S39" s="7">
        <f>LN(Parameters!$C$9)+R39+F39+Parameters!$C$10*E39</f>
        <v>4.7191540128110701</v>
      </c>
      <c r="T39" s="7">
        <f>LN(Parameters!$C$9)+S39+G39+Parameters!$C$10*F39</f>
        <v>4.7061571202495216</v>
      </c>
      <c r="U39" s="7">
        <f>LN(Parameters!$C$9)+T39+H39+Parameters!$C$10*G39</f>
        <v>4.7677495237594654</v>
      </c>
      <c r="V39" s="7">
        <f>LN(Parameters!$C$9)+U39+I39+Parameters!$C$10*H39</f>
        <v>4.7422023577172183</v>
      </c>
      <c r="W39" s="7">
        <f>LN(Parameters!$C$9)+V39+J39+Parameters!$C$10*I39</f>
        <v>4.7274818186241383</v>
      </c>
      <c r="X39" s="7">
        <f>LN(Parameters!$C$9)+W39+K39+Parameters!$C$10*J39</f>
        <v>4.745989078528611</v>
      </c>
      <c r="Y39" s="7">
        <f>LN(Parameters!$C$9)+X39+L39+Parameters!$C$10*K39</f>
        <v>4.8715987054845886</v>
      </c>
      <c r="Z39" s="7">
        <f>LN(Parameters!$C$9)+Y39+M39+Parameters!$C$10*L39</f>
        <v>4.9606272449073341</v>
      </c>
      <c r="AB39">
        <v>29</v>
      </c>
      <c r="AC39" s="13">
        <f t="shared" si="7"/>
        <v>100.00000000000004</v>
      </c>
      <c r="AD39" s="13">
        <f t="shared" si="8"/>
        <v>107.45417356157422</v>
      </c>
      <c r="AE39" s="13">
        <f t="shared" si="9"/>
        <v>106.87954063058345</v>
      </c>
      <c r="AF39" s="13">
        <f t="shared" si="10"/>
        <v>112.07339989082179</v>
      </c>
      <c r="AG39" s="13">
        <f t="shared" si="11"/>
        <v>110.62621875364641</v>
      </c>
      <c r="AH39" s="13">
        <f t="shared" si="12"/>
        <v>117.65416589390772</v>
      </c>
      <c r="AI39" s="13">
        <f t="shared" si="13"/>
        <v>114.68650445584491</v>
      </c>
      <c r="AJ39" s="13">
        <f t="shared" si="14"/>
        <v>113.01062248928184</v>
      </c>
      <c r="AK39" s="13">
        <f t="shared" si="15"/>
        <v>115.12161352741381</v>
      </c>
      <c r="AL39" s="13">
        <f t="shared" si="16"/>
        <v>130.5294282908022</v>
      </c>
      <c r="AM39" s="13">
        <f t="shared" si="17"/>
        <v>142.68326518592747</v>
      </c>
      <c r="AN39" s="4"/>
      <c r="AO39" s="13">
        <v>29</v>
      </c>
      <c r="AP39" s="13">
        <f t="shared" si="27"/>
        <v>7.45417356157418</v>
      </c>
      <c r="AQ39" s="13">
        <f t="shared" si="18"/>
        <v>6.8795406305834064</v>
      </c>
      <c r="AR39" s="13">
        <f t="shared" si="19"/>
        <v>12.073399890821747</v>
      </c>
      <c r="AS39" s="13">
        <f t="shared" si="20"/>
        <v>10.62621875364637</v>
      </c>
      <c r="AT39" s="13">
        <f t="shared" si="21"/>
        <v>17.654165893907674</v>
      </c>
      <c r="AU39" s="13">
        <f t="shared" si="22"/>
        <v>14.686504455844869</v>
      </c>
      <c r="AV39" s="13">
        <f t="shared" si="23"/>
        <v>13.010622489281801</v>
      </c>
      <c r="AW39" s="13">
        <f t="shared" si="24"/>
        <v>15.121613527413771</v>
      </c>
      <c r="AX39" s="13">
        <f t="shared" si="25"/>
        <v>30.529428290802159</v>
      </c>
      <c r="AY39" s="13">
        <f t="shared" si="26"/>
        <v>42.683265185927425</v>
      </c>
    </row>
    <row r="40" spans="2:54" x14ac:dyDescent="0.35">
      <c r="B40">
        <v>30</v>
      </c>
      <c r="C40" s="23">
        <f>(0.5-Data!B31)*Parameters!$C$11</f>
        <v>9.2862399112586258E-2</v>
      </c>
      <c r="D40" s="23">
        <f>(0.5-Data!C31)*Parameters!$C$11</f>
        <v>-4.0130852279116773E-2</v>
      </c>
      <c r="E40" s="23">
        <f>(0.5-Data!D31)*Parameters!$C$11</f>
        <v>9.4202778637391352E-3</v>
      </c>
      <c r="F40" s="23">
        <f>(0.5-Data!E31)*Parameters!$C$11</f>
        <v>-2.2577269118570387E-2</v>
      </c>
      <c r="G40" s="23">
        <f>(0.5-Data!F31)*Parameters!$C$11</f>
        <v>1.3793025337462739E-2</v>
      </c>
      <c r="H40" s="23">
        <f>(0.5-Data!G31)*Parameters!$C$11</f>
        <v>9.446788060635361E-2</v>
      </c>
      <c r="I40" s="23">
        <f>(0.5-Data!H31)*Parameters!$C$11</f>
        <v>4.4903941068659248E-2</v>
      </c>
      <c r="J40" s="23">
        <f>(0.5-Data!I31)*Parameters!$C$11</f>
        <v>1.6043306577066319E-2</v>
      </c>
      <c r="K40" s="23">
        <f>(0.5-Data!J31)*Parameters!$C$11</f>
        <v>-1.5116597351484053E-2</v>
      </c>
      <c r="L40" s="23">
        <f>(0.5-Data!K31)*Parameters!$C$11</f>
        <v>-4.4624012023918594E-2</v>
      </c>
      <c r="M40" s="23">
        <f>(0.5-Data!L31)*Parameters!$C$11</f>
        <v>4.1923465633031537E-2</v>
      </c>
      <c r="O40">
        <v>30</v>
      </c>
      <c r="P40" s="40">
        <f>LN(Parameters!$C$2)</f>
        <v>4.6051701859880918</v>
      </c>
      <c r="Q40" s="7">
        <f>LN(Parameters!$C$9)+P40+D40+Parameters!$C$10*C40</f>
        <v>4.636386215551183</v>
      </c>
      <c r="R40" s="7">
        <f>LN(Parameters!$C$9)+Q40+E40+Parameters!$C$10*D40</f>
        <v>4.6573064121308638</v>
      </c>
      <c r="S40" s="7">
        <f>LN(Parameters!$C$9)+R40+F40+Parameters!$C$10*E40</f>
        <v>4.6685270702925203</v>
      </c>
      <c r="T40" s="7">
        <f>LN(Parameters!$C$9)+S40+G40+Parameters!$C$10*F40</f>
        <v>4.7017191267681699</v>
      </c>
      <c r="U40" s="7">
        <f>LN(Parameters!$C$9)+T40+H40+Parameters!$C$10*G40</f>
        <v>4.8319526710179259</v>
      </c>
      <c r="V40" s="7">
        <f>LN(Parameters!$C$9)+U40+I40+Parameters!$C$10*H40</f>
        <v>4.9489259606009881</v>
      </c>
      <c r="W40" s="7">
        <f>LN(Parameters!$C$9)+V40+J40+Parameters!$C$10*I40</f>
        <v>5.0147348429004959</v>
      </c>
      <c r="X40" s="7">
        <f>LN(Parameters!$C$9)+W40+K40+Parameters!$C$10*J40</f>
        <v>5.036396535750236</v>
      </c>
      <c r="Y40" s="7">
        <f>LN(Parameters!$C$9)+X40+L40+Parameters!$C$10*K40</f>
        <v>5.0145288571596938</v>
      </c>
      <c r="Z40" s="7">
        <f>LN(Parameters!$C$9)+Y40+M40+Parameters!$C$10*L40</f>
        <v>5.0659303196235062</v>
      </c>
      <c r="AB40">
        <v>30</v>
      </c>
      <c r="AC40" s="13">
        <f t="shared" si="7"/>
        <v>100.00000000000004</v>
      </c>
      <c r="AD40" s="13">
        <f t="shared" si="8"/>
        <v>103.17083593200769</v>
      </c>
      <c r="AE40" s="13">
        <f t="shared" si="9"/>
        <v>105.3519249602144</v>
      </c>
      <c r="AF40" s="13">
        <f t="shared" si="10"/>
        <v>106.54069984264127</v>
      </c>
      <c r="AG40" s="13">
        <f t="shared" si="11"/>
        <v>110.13634814127533</v>
      </c>
      <c r="AH40" s="13">
        <f t="shared" si="12"/>
        <v>125.4556953341573</v>
      </c>
      <c r="AI40" s="13">
        <f t="shared" si="13"/>
        <v>141.02341784586721</v>
      </c>
      <c r="AJ40" s="13">
        <f t="shared" si="14"/>
        <v>150.61619451738889</v>
      </c>
      <c r="AK40" s="13">
        <f t="shared" si="15"/>
        <v>153.91438953860523</v>
      </c>
      <c r="AL40" s="13">
        <f t="shared" si="16"/>
        <v>150.58517292409704</v>
      </c>
      <c r="AM40" s="13">
        <f t="shared" si="17"/>
        <v>158.5278550668904</v>
      </c>
      <c r="AN40" s="4"/>
      <c r="AO40" s="13">
        <v>30</v>
      </c>
      <c r="AP40" s="13">
        <f t="shared" si="27"/>
        <v>3.1708359320076482</v>
      </c>
      <c r="AQ40" s="13">
        <f t="shared" si="18"/>
        <v>5.3519249602143617</v>
      </c>
      <c r="AR40" s="13">
        <f t="shared" si="19"/>
        <v>6.5406998426412315</v>
      </c>
      <c r="AS40" s="13">
        <f t="shared" si="20"/>
        <v>10.136348141275292</v>
      </c>
      <c r="AT40" s="13">
        <f t="shared" si="21"/>
        <v>25.455695334157255</v>
      </c>
      <c r="AU40" s="13">
        <f t="shared" si="22"/>
        <v>41.023417845867172</v>
      </c>
      <c r="AV40" s="13">
        <f t="shared" si="23"/>
        <v>50.616194517388848</v>
      </c>
      <c r="AW40" s="13">
        <f t="shared" si="24"/>
        <v>53.914389538605192</v>
      </c>
      <c r="AX40" s="13">
        <f t="shared" si="25"/>
        <v>50.585172924096995</v>
      </c>
      <c r="AY40" s="13">
        <f t="shared" si="26"/>
        <v>58.527855066890353</v>
      </c>
    </row>
    <row r="41" spans="2:54" x14ac:dyDescent="0.35">
      <c r="B41">
        <v>31</v>
      </c>
      <c r="C41" s="23">
        <f>(0.5-Data!B32)*Parameters!$C$11</f>
        <v>5.4662207819649769E-2</v>
      </c>
      <c r="D41" s="23">
        <f>(0.5-Data!C32)*Parameters!$C$11</f>
        <v>1.4984088778010496E-2</v>
      </c>
      <c r="E41" s="23">
        <f>(0.5-Data!D32)*Parameters!$C$11</f>
        <v>1.5442927857933332E-3</v>
      </c>
      <c r="F41" s="23">
        <f>(0.5-Data!E32)*Parameters!$C$11</f>
        <v>-5.9626819103198669E-2</v>
      </c>
      <c r="G41" s="23">
        <f>(0.5-Data!F32)*Parameters!$C$11</f>
        <v>-3.6871608202589966E-2</v>
      </c>
      <c r="H41" s="23">
        <f>(0.5-Data!G32)*Parameters!$C$11</f>
        <v>-8.2570043511016433E-2</v>
      </c>
      <c r="I41" s="23">
        <f>(0.5-Data!H32)*Parameters!$C$11</f>
        <v>-5.7615544117752208E-2</v>
      </c>
      <c r="J41" s="23">
        <f>(0.5-Data!I32)*Parameters!$C$11</f>
        <v>-5.5908463276882706E-3</v>
      </c>
      <c r="K41" s="23">
        <f>(0.5-Data!J32)*Parameters!$C$11</f>
        <v>-9.1764058266821658E-2</v>
      </c>
      <c r="L41" s="23">
        <f>(0.5-Data!K32)*Parameters!$C$11</f>
        <v>2.2331801699941201E-2</v>
      </c>
      <c r="M41" s="23">
        <f>(0.5-Data!L32)*Parameters!$C$11</f>
        <v>7.4205785726734239E-2</v>
      </c>
      <c r="O41">
        <v>31</v>
      </c>
      <c r="P41" s="40">
        <f>LN(Parameters!$C$2)</f>
        <v>4.6051701859880918</v>
      </c>
      <c r="Q41" s="7">
        <f>LN(Parameters!$C$9)+P41+D41+Parameters!$C$10*C41</f>
        <v>4.674311070526489</v>
      </c>
      <c r="R41" s="7">
        <f>LN(Parameters!$C$9)+Q41+E41+Parameters!$C$10*D41</f>
        <v>4.712157005503931</v>
      </c>
      <c r="S41" s="7">
        <f>LN(Parameters!$C$9)+R41+F41+Parameters!$C$10*E41</f>
        <v>4.6827839203958836</v>
      </c>
      <c r="T41" s="7">
        <f>LN(Parameters!$C$9)+S41+G41+Parameters!$C$10*F41</f>
        <v>4.6486390458383982</v>
      </c>
      <c r="U41" s="7">
        <f>LN(Parameters!$C$9)+T41+H41+Parameters!$C$10*G41</f>
        <v>4.5790355808777603</v>
      </c>
      <c r="V41" s="7">
        <f>LN(Parameters!$C$9)+U41+I41+Parameters!$C$10*H41</f>
        <v>4.5138223194215952</v>
      </c>
      <c r="W41" s="7">
        <f>LN(Parameters!$C$9)+V41+J41+Parameters!$C$10*I41</f>
        <v>4.5118632804824621</v>
      </c>
      <c r="X41" s="7">
        <f>LN(Parameters!$C$9)+W41+K41+Parameters!$C$10*J41</f>
        <v>4.4471421436097245</v>
      </c>
      <c r="Y41" s="7">
        <f>LN(Parameters!$C$9)+X41+L41+Parameters!$C$10*K41</f>
        <v>4.4577389213311402</v>
      </c>
      <c r="Z41" s="7">
        <f>LN(Parameters!$C$9)+Y41+M41+Parameters!$C$10*L41</f>
        <v>4.571552820064392</v>
      </c>
      <c r="AB41">
        <v>31</v>
      </c>
      <c r="AC41" s="13">
        <f t="shared" si="7"/>
        <v>100.00000000000004</v>
      </c>
      <c r="AD41" s="13">
        <f t="shared" si="8"/>
        <v>107.15871685777697</v>
      </c>
      <c r="AE41" s="13">
        <f t="shared" si="9"/>
        <v>111.29195855636848</v>
      </c>
      <c r="AF41" s="13">
        <f t="shared" si="10"/>
        <v>108.07051388280485</v>
      </c>
      <c r="AG41" s="13">
        <f t="shared" si="11"/>
        <v>104.44274701778606</v>
      </c>
      <c r="AH41" s="13">
        <f t="shared" si="12"/>
        <v>97.420394795287962</v>
      </c>
      <c r="AI41" s="13">
        <f t="shared" si="13"/>
        <v>91.270015779928059</v>
      </c>
      <c r="AJ41" s="13">
        <f t="shared" si="14"/>
        <v>91.091389290292497</v>
      </c>
      <c r="AK41" s="13">
        <f t="shared" si="15"/>
        <v>85.382583832554715</v>
      </c>
      <c r="AL41" s="13">
        <f t="shared" si="16"/>
        <v>86.292174950544137</v>
      </c>
      <c r="AM41" s="13">
        <f t="shared" si="17"/>
        <v>96.694141859869234</v>
      </c>
      <c r="AN41" s="4"/>
      <c r="AO41" s="13">
        <v>31</v>
      </c>
      <c r="AP41" s="13">
        <f t="shared" si="27"/>
        <v>7.1587168577769233</v>
      </c>
      <c r="AQ41" s="13">
        <f t="shared" si="18"/>
        <v>11.291958556368442</v>
      </c>
      <c r="AR41" s="13">
        <f t="shared" si="19"/>
        <v>8.0705138828048035</v>
      </c>
      <c r="AS41" s="13">
        <f t="shared" si="20"/>
        <v>4.4427470177860187</v>
      </c>
      <c r="AT41" s="13">
        <f t="shared" si="21"/>
        <v>-2.579605204712081</v>
      </c>
      <c r="AU41" s="13">
        <f t="shared" si="22"/>
        <v>-8.7299842200719837</v>
      </c>
      <c r="AV41" s="13">
        <f t="shared" si="23"/>
        <v>-8.9086107097075455</v>
      </c>
      <c r="AW41" s="13">
        <f t="shared" si="24"/>
        <v>-14.617416167445327</v>
      </c>
      <c r="AX41" s="13">
        <f t="shared" si="25"/>
        <v>-13.707825049455906</v>
      </c>
      <c r="AY41" s="13">
        <f t="shared" si="26"/>
        <v>-3.3058581401308089</v>
      </c>
    </row>
    <row r="42" spans="2:54" x14ac:dyDescent="0.35">
      <c r="B42">
        <v>32</v>
      </c>
      <c r="C42" s="23">
        <f>(0.5-Data!B33)*Parameters!$C$11</f>
        <v>5.5674505675486735E-2</v>
      </c>
      <c r="D42" s="23">
        <f>(0.5-Data!C33)*Parameters!$C$11</f>
        <v>-8.5497054633006109E-2</v>
      </c>
      <c r="E42" s="23">
        <f>(0.5-Data!D33)*Parameters!$C$11</f>
        <v>-3.3324653281282403E-2</v>
      </c>
      <c r="F42" s="23">
        <f>(0.5-Data!E33)*Parameters!$C$11</f>
        <v>-5.8990983072897407E-3</v>
      </c>
      <c r="G42" s="23">
        <f>(0.5-Data!F33)*Parameters!$C$11</f>
        <v>1.2081087238841139E-2</v>
      </c>
      <c r="H42" s="23">
        <f>(0.5-Data!G33)*Parameters!$C$11</f>
        <v>7.6775405671678648E-2</v>
      </c>
      <c r="I42" s="23">
        <f>(0.5-Data!H33)*Parameters!$C$11</f>
        <v>-6.5311815002535356E-2</v>
      </c>
      <c r="J42" s="23">
        <f>(0.5-Data!I33)*Parameters!$C$11</f>
        <v>1.4157910729313451E-2</v>
      </c>
      <c r="K42" s="23">
        <f>(0.5-Data!J33)*Parameters!$C$11</f>
        <v>-7.3075164525172751E-2</v>
      </c>
      <c r="L42" s="23">
        <f>(0.5-Data!K33)*Parameters!$C$11</f>
        <v>4.7750895207649524E-2</v>
      </c>
      <c r="M42" s="23">
        <f>(0.5-Data!L33)*Parameters!$C$11</f>
        <v>6.4187411406141153E-3</v>
      </c>
      <c r="O42">
        <v>32</v>
      </c>
      <c r="P42" s="40">
        <f>LN(Parameters!$C$2)</f>
        <v>4.6051701859880918</v>
      </c>
      <c r="Q42" s="7">
        <f>LN(Parameters!$C$9)+P42+D42+Parameters!$C$10*C42</f>
        <v>4.5742854611505992</v>
      </c>
      <c r="R42" s="7">
        <f>LN(Parameters!$C$9)+Q42+E42+Parameters!$C$10*D42</f>
        <v>4.5320459355260079</v>
      </c>
      <c r="S42" s="7">
        <f>LN(Parameters!$C$9)+R42+F42+Parameters!$C$10*E42</f>
        <v>4.5407095454836854</v>
      </c>
      <c r="T42" s="7">
        <f>LN(Parameters!$C$9)+S42+G42+Parameters!$C$10*F42</f>
        <v>4.5796948407257903</v>
      </c>
      <c r="U42" s="7">
        <f>LN(Parameters!$C$9)+T42+H42+Parameters!$C$10*G42</f>
        <v>4.6914655378964918</v>
      </c>
      <c r="V42" s="7">
        <f>LN(Parameters!$C$9)+U42+I42+Parameters!$C$10*H42</f>
        <v>4.6902614576877557</v>
      </c>
      <c r="W42" s="7">
        <f>LN(Parameters!$C$9)+V42+J42+Parameters!$C$10*I42</f>
        <v>4.7045878539074719</v>
      </c>
      <c r="X42" s="7">
        <f>LN(Parameters!$C$9)+W42+K42+Parameters!$C$10*J42</f>
        <v>4.6674425514520346</v>
      </c>
      <c r="Y42" s="7">
        <f>LN(Parameters!$C$9)+X42+L42+Parameters!$C$10*K42</f>
        <v>4.7118684248649005</v>
      </c>
      <c r="Z42" s="7">
        <f>LN(Parameters!$C$9)+Y42+M42+Parameters!$C$10*L42</f>
        <v>4.7693338710905007</v>
      </c>
      <c r="AB42">
        <v>32</v>
      </c>
      <c r="AC42" s="13">
        <f t="shared" si="7"/>
        <v>100.00000000000004</v>
      </c>
      <c r="AD42" s="13">
        <f t="shared" si="8"/>
        <v>96.958733597187887</v>
      </c>
      <c r="AE42" s="13">
        <f t="shared" si="9"/>
        <v>92.948533386848283</v>
      </c>
      <c r="AF42" s="13">
        <f t="shared" si="10"/>
        <v>93.757301593681916</v>
      </c>
      <c r="AG42" s="13">
        <f t="shared" si="11"/>
        <v>97.484641325207576</v>
      </c>
      <c r="AH42" s="13">
        <f t="shared" si="12"/>
        <v>109.01282522220619</v>
      </c>
      <c r="AI42" s="13">
        <f t="shared" si="13"/>
        <v>108.88164402904592</v>
      </c>
      <c r="AJ42" s="13">
        <f t="shared" si="14"/>
        <v>110.45275289467313</v>
      </c>
      <c r="AK42" s="13">
        <f t="shared" si="15"/>
        <v>106.42521707931873</v>
      </c>
      <c r="AL42" s="13">
        <f t="shared" si="16"/>
        <v>111.25984648553315</v>
      </c>
      <c r="AM42" s="13">
        <f t="shared" si="17"/>
        <v>117.84071870082472</v>
      </c>
      <c r="AN42" s="4"/>
      <c r="AO42" s="13">
        <v>32</v>
      </c>
      <c r="AP42" s="13">
        <f t="shared" si="27"/>
        <v>-3.0412664028121554</v>
      </c>
      <c r="AQ42" s="13">
        <f t="shared" si="18"/>
        <v>-7.05146661315176</v>
      </c>
      <c r="AR42" s="13">
        <f t="shared" si="19"/>
        <v>-6.2426984063181266</v>
      </c>
      <c r="AS42" s="13">
        <f t="shared" si="20"/>
        <v>-2.5153586747924663</v>
      </c>
      <c r="AT42" s="13">
        <f t="shared" si="21"/>
        <v>9.0128252222061462</v>
      </c>
      <c r="AU42" s="13">
        <f t="shared" si="22"/>
        <v>8.8816440290458729</v>
      </c>
      <c r="AV42" s="13">
        <f t="shared" si="23"/>
        <v>10.452752894673083</v>
      </c>
      <c r="AW42" s="13">
        <f t="shared" si="24"/>
        <v>6.4252170793186849</v>
      </c>
      <c r="AX42" s="13">
        <f t="shared" si="25"/>
        <v>11.259846485533103</v>
      </c>
      <c r="AY42" s="13">
        <f t="shared" si="26"/>
        <v>17.840718700824681</v>
      </c>
    </row>
    <row r="43" spans="2:54" x14ac:dyDescent="0.35">
      <c r="B43">
        <v>33</v>
      </c>
      <c r="C43" s="23">
        <f>(0.5-Data!B34)*Parameters!$C$11</f>
        <v>-2.0117750771243805E-2</v>
      </c>
      <c r="D43" s="23">
        <f>(0.5-Data!C34)*Parameters!$C$11</f>
        <v>-7.3852076360535479E-3</v>
      </c>
      <c r="E43" s="23">
        <f>(0.5-Data!D34)*Parameters!$C$11</f>
        <v>4.5960562825244191E-3</v>
      </c>
      <c r="F43" s="23">
        <f>(0.5-Data!E34)*Parameters!$C$11</f>
        <v>-3.3739063106298331E-2</v>
      </c>
      <c r="G43" s="23">
        <f>(0.5-Data!F34)*Parameters!$C$11</f>
        <v>-6.795183480581056E-2</v>
      </c>
      <c r="H43" s="23">
        <f>(0.5-Data!G34)*Parameters!$C$11</f>
        <v>-2.1093238108027657E-2</v>
      </c>
      <c r="I43" s="23">
        <f>(0.5-Data!H34)*Parameters!$C$11</f>
        <v>-1.444855973753072E-2</v>
      </c>
      <c r="J43" s="23">
        <f>(0.5-Data!I34)*Parameters!$C$11</f>
        <v>2.5195549884273728E-2</v>
      </c>
      <c r="K43" s="23">
        <f>(0.5-Data!J34)*Parameters!$C$11</f>
        <v>1.8938018612262742E-3</v>
      </c>
      <c r="L43" s="23">
        <f>(0.5-Data!K34)*Parameters!$C$11</f>
        <v>1.7314668700564974E-3</v>
      </c>
      <c r="M43" s="23">
        <f>(0.5-Data!L34)*Parameters!$C$11</f>
        <v>6.4701415680470706E-2</v>
      </c>
      <c r="O43">
        <v>33</v>
      </c>
      <c r="P43" s="40">
        <f>LN(Parameters!$C$2)</f>
        <v>4.6051701859880918</v>
      </c>
      <c r="Q43" s="7">
        <f>LN(Parameters!$C$9)+P43+D43+Parameters!$C$10*C43</f>
        <v>4.6182907927465227</v>
      </c>
      <c r="R43" s="7">
        <f>LN(Parameters!$C$9)+Q43+E43+Parameters!$C$10*D43</f>
        <v>4.6491223078343671</v>
      </c>
      <c r="S43" s="7">
        <f>LN(Parameters!$C$9)+R43+F43+Parameters!$C$10*E43</f>
        <v>4.6470102722967486</v>
      </c>
      <c r="T43" s="7">
        <f>LN(Parameters!$C$9)+S43+G43+Parameters!$C$10*F43</f>
        <v>4.5934346613346486</v>
      </c>
      <c r="U43" s="7">
        <f>LN(Parameters!$C$9)+T43+H43+Parameters!$C$10*G43</f>
        <v>4.5713218998055503</v>
      </c>
      <c r="V43" s="7">
        <f>LN(Parameters!$C$9)+U43+I43+Parameters!$C$10*H43</f>
        <v>4.576940185160951</v>
      </c>
      <c r="W43" s="7">
        <f>LN(Parameters!$C$9)+V43+J43+Parameters!$C$10*I43</f>
        <v>4.6251926854048797</v>
      </c>
      <c r="X43" s="7">
        <f>LN(Parameters!$C$9)+W43+K43+Parameters!$C$10*J43</f>
        <v>4.6679832869555735</v>
      </c>
      <c r="Y43" s="7">
        <f>LN(Parameters!$C$9)+X43+L43+Parameters!$C$10*K43</f>
        <v>4.7001257669047263</v>
      </c>
      <c r="Z43" s="7">
        <f>LN(Parameters!$C$9)+Y43+M43+Parameters!$C$10*L43</f>
        <v>4.7951651449182666</v>
      </c>
      <c r="AB43">
        <v>33</v>
      </c>
      <c r="AC43" s="13">
        <f t="shared" ref="AC43:AC74" si="28">EXP(P43)</f>
        <v>100.00000000000004</v>
      </c>
      <c r="AD43" s="13">
        <f t="shared" ref="AD43:AD74" si="29">EXP(Q43)</f>
        <v>101.32070596101347</v>
      </c>
      <c r="AE43" s="13">
        <f t="shared" ref="AE43:AE74" si="30">EXP(R43)</f>
        <v>104.49323242603138</v>
      </c>
      <c r="AF43" s="13">
        <f t="shared" ref="AF43:AF74" si="31">EXP(S43)</f>
        <v>104.27277189789258</v>
      </c>
      <c r="AG43" s="13">
        <f t="shared" ref="AG43:AG74" si="32">EXP(T43)</f>
        <v>98.833306803008909</v>
      </c>
      <c r="AH43" s="13">
        <f t="shared" ref="AH43:AH74" si="33">EXP(U43)</f>
        <v>96.671815801471269</v>
      </c>
      <c r="AI43" s="13">
        <f t="shared" ref="AI43:AI74" si="34">EXP(V43)</f>
        <v>97.216474239046647</v>
      </c>
      <c r="AJ43" s="13">
        <f t="shared" ref="AJ43:AJ74" si="35">EXP(W43)</f>
        <v>102.02242942201401</v>
      </c>
      <c r="AK43" s="13">
        <f t="shared" ref="AK43:AK74" si="36">EXP(X43)</f>
        <v>106.48278053456472</v>
      </c>
      <c r="AL43" s="13">
        <f t="shared" ref="AL43:AL74" si="37">EXP(Y43)</f>
        <v>109.96100103725716</v>
      </c>
      <c r="AM43" s="13">
        <f t="shared" ref="AM43:AM74" si="38">EXP(Z43)</f>
        <v>120.9243501760959</v>
      </c>
      <c r="AN43" s="4"/>
      <c r="AO43" s="13">
        <v>33</v>
      </c>
      <c r="AP43" s="13">
        <f t="shared" si="27"/>
        <v>1.3207059610134309</v>
      </c>
      <c r="AQ43" s="13">
        <f t="shared" si="18"/>
        <v>4.4932324260313408</v>
      </c>
      <c r="AR43" s="13">
        <f t="shared" si="19"/>
        <v>4.2727718978925395</v>
      </c>
      <c r="AS43" s="13">
        <f t="shared" si="20"/>
        <v>-1.1666931969911332</v>
      </c>
      <c r="AT43" s="13">
        <f t="shared" si="21"/>
        <v>-3.3281841985287741</v>
      </c>
      <c r="AU43" s="13">
        <f t="shared" si="22"/>
        <v>-2.7835257609533954</v>
      </c>
      <c r="AV43" s="13">
        <f t="shared" si="23"/>
        <v>2.0224294220139711</v>
      </c>
      <c r="AW43" s="13">
        <f t="shared" si="24"/>
        <v>6.4827805345646823</v>
      </c>
      <c r="AX43" s="13">
        <f t="shared" si="25"/>
        <v>9.9610010372571196</v>
      </c>
      <c r="AY43" s="13">
        <f t="shared" si="26"/>
        <v>20.924350176095857</v>
      </c>
    </row>
    <row r="44" spans="2:54" x14ac:dyDescent="0.35">
      <c r="B44">
        <v>34</v>
      </c>
      <c r="C44" s="23">
        <f>(0.5-Data!B35)*Parameters!$C$11</f>
        <v>8.7677547513630161E-2</v>
      </c>
      <c r="D44" s="23">
        <f>(0.5-Data!C35)*Parameters!$C$11</f>
        <v>7.6034949740827279E-2</v>
      </c>
      <c r="E44" s="23">
        <f>(0.5-Data!D35)*Parameters!$C$11</f>
        <v>-3.029709182673113E-3</v>
      </c>
      <c r="F44" s="23">
        <f>(0.5-Data!E35)*Parameters!$C$11</f>
        <v>-2.8464451527955695E-2</v>
      </c>
      <c r="G44" s="23">
        <f>(0.5-Data!F35)*Parameters!$C$11</f>
        <v>1.8556505952732727E-2</v>
      </c>
      <c r="H44" s="23">
        <f>(0.5-Data!G35)*Parameters!$C$11</f>
        <v>2.8993612194157949E-2</v>
      </c>
      <c r="I44" s="23">
        <f>(0.5-Data!H35)*Parameters!$C$11</f>
        <v>-4.3775180891235381E-2</v>
      </c>
      <c r="J44" s="23">
        <f>(0.5-Data!I35)*Parameters!$C$11</f>
        <v>7.7981616415654917E-2</v>
      </c>
      <c r="K44" s="23">
        <f>(0.5-Data!J35)*Parameters!$C$11</f>
        <v>-2.3893672034676339E-2</v>
      </c>
      <c r="L44" s="23">
        <f>(0.5-Data!K35)*Parameters!$C$11</f>
        <v>4.6920514108280381E-2</v>
      </c>
      <c r="M44" s="23">
        <f>(0.5-Data!L35)*Parameters!$C$11</f>
        <v>6.0363348300870735E-2</v>
      </c>
      <c r="O44">
        <v>34</v>
      </c>
      <c r="P44" s="40">
        <f>LN(Parameters!$C$2)</f>
        <v>4.6051701859880918</v>
      </c>
      <c r="Q44" s="7">
        <f>LN(Parameters!$C$9)+P44+D44+Parameters!$C$10*C44</f>
        <v>4.750218834351597</v>
      </c>
      <c r="R44" s="7">
        <f>LN(Parameters!$C$9)+Q44+E44+Parameters!$C$10*D44</f>
        <v>4.8109636547938397</v>
      </c>
      <c r="S44" s="7">
        <f>LN(Parameters!$C$9)+R44+F44+Parameters!$C$10*E44</f>
        <v>4.8106946363752252</v>
      </c>
      <c r="T44" s="7">
        <f>LN(Parameters!$C$9)+S44+G44+Parameters!$C$10*F44</f>
        <v>4.8460009413819218</v>
      </c>
      <c r="U44" s="7">
        <f>LN(Parameters!$C$9)+T44+H44+Parameters!$C$10*G44</f>
        <v>4.912903783496354</v>
      </c>
      <c r="V44" s="7">
        <f>LN(Parameters!$C$9)+U44+I44+Parameters!$C$10*H44</f>
        <v>4.9117345303340336</v>
      </c>
      <c r="W44" s="7">
        <f>LN(Parameters!$C$9)+V44+J44+Parameters!$C$10*I44</f>
        <v>4.9995761175901769</v>
      </c>
      <c r="X44" s="7">
        <f>LN(Parameters!$C$9)+W44+K44+Parameters!$C$10*J44</f>
        <v>5.0403329751840893</v>
      </c>
      <c r="Y44" s="7">
        <f>LN(Parameters!$C$9)+X44+L44+Parameters!$C$10*K44</f>
        <v>5.1060601391183091</v>
      </c>
      <c r="Z44" s="7">
        <f>LN(Parameters!$C$9)+Y44+M44+Parameters!$C$10*L44</f>
        <v>5.2170965210094495</v>
      </c>
      <c r="AB44">
        <v>34</v>
      </c>
      <c r="AC44" s="13">
        <f t="shared" si="28"/>
        <v>100.00000000000004</v>
      </c>
      <c r="AD44" s="13">
        <f t="shared" si="29"/>
        <v>115.60958110692633</v>
      </c>
      <c r="AE44" s="13">
        <f t="shared" si="30"/>
        <v>122.84994543331626</v>
      </c>
      <c r="AF44" s="13">
        <f t="shared" si="31"/>
        <v>122.81690098025146</v>
      </c>
      <c r="AG44" s="13">
        <f t="shared" si="32"/>
        <v>127.23056862106165</v>
      </c>
      <c r="AH44" s="13">
        <f t="shared" si="33"/>
        <v>136.03385430835706</v>
      </c>
      <c r="AI44" s="13">
        <f t="shared" si="34"/>
        <v>135.87488924733532</v>
      </c>
      <c r="AJ44" s="13">
        <f t="shared" si="35"/>
        <v>148.3502627063265</v>
      </c>
      <c r="AK44" s="13">
        <f t="shared" si="36"/>
        <v>154.52145827176719</v>
      </c>
      <c r="AL44" s="13">
        <f t="shared" si="37"/>
        <v>165.01892084568593</v>
      </c>
      <c r="AM44" s="13">
        <f t="shared" si="38"/>
        <v>184.39801031388919</v>
      </c>
      <c r="AN44" s="4"/>
      <c r="AO44" s="13">
        <v>34</v>
      </c>
      <c r="AP44" s="13">
        <f t="shared" si="27"/>
        <v>15.609581106926285</v>
      </c>
      <c r="AQ44" s="13">
        <f t="shared" si="18"/>
        <v>22.849945433316222</v>
      </c>
      <c r="AR44" s="13">
        <f t="shared" si="19"/>
        <v>22.816900980251418</v>
      </c>
      <c r="AS44" s="13">
        <f t="shared" si="20"/>
        <v>27.230568621061607</v>
      </c>
      <c r="AT44" s="13">
        <f t="shared" si="21"/>
        <v>36.033854308357022</v>
      </c>
      <c r="AU44" s="13">
        <f t="shared" si="22"/>
        <v>35.874889247335275</v>
      </c>
      <c r="AV44" s="13">
        <f t="shared" si="23"/>
        <v>48.350262706326461</v>
      </c>
      <c r="AW44" s="13">
        <f t="shared" si="24"/>
        <v>54.521458271767145</v>
      </c>
      <c r="AX44" s="13">
        <f t="shared" si="25"/>
        <v>65.018920845685884</v>
      </c>
      <c r="AY44" s="13">
        <f t="shared" si="26"/>
        <v>84.398010313889145</v>
      </c>
    </row>
    <row r="45" spans="2:54" x14ac:dyDescent="0.35">
      <c r="B45">
        <v>35</v>
      </c>
      <c r="C45" s="23">
        <f>(0.5-Data!B36)*Parameters!$C$11</f>
        <v>9.4094411580326193E-2</v>
      </c>
      <c r="D45" s="23">
        <f>(0.5-Data!C36)*Parameters!$C$11</f>
        <v>7.0476866324921103E-2</v>
      </c>
      <c r="E45" s="23">
        <f>(0.5-Data!D36)*Parameters!$C$11</f>
        <v>9.2999381860561767E-2</v>
      </c>
      <c r="F45" s="23">
        <f>(0.5-Data!E36)*Parameters!$C$11</f>
        <v>3.6416988369749735E-2</v>
      </c>
      <c r="G45" s="23">
        <f>(0.5-Data!F36)*Parameters!$C$11</f>
        <v>-1.7361514930742651E-2</v>
      </c>
      <c r="H45" s="23">
        <f>(0.5-Data!G36)*Parameters!$C$11</f>
        <v>-2.7603778351650912E-2</v>
      </c>
      <c r="I45" s="23">
        <f>(0.5-Data!H36)*Parameters!$C$11</f>
        <v>-4.4519600599329447E-2</v>
      </c>
      <c r="J45" s="23">
        <f>(0.5-Data!I36)*Parameters!$C$11</f>
        <v>2.8778446160206195E-2</v>
      </c>
      <c r="K45" s="23">
        <f>(0.5-Data!J36)*Parameters!$C$11</f>
        <v>-8.0378154178492422E-2</v>
      </c>
      <c r="L45" s="23">
        <f>(0.5-Data!K36)*Parameters!$C$11</f>
        <v>9.0944152090778104E-3</v>
      </c>
      <c r="M45" s="23">
        <f>(0.5-Data!L36)*Parameters!$C$11</f>
        <v>-7.8196897519726468E-3</v>
      </c>
      <c r="O45">
        <v>35</v>
      </c>
      <c r="P45" s="40">
        <f>LN(Parameters!$C$2)</f>
        <v>4.6051701859880918</v>
      </c>
      <c r="Q45" s="7">
        <f>LN(Parameters!$C$9)+P45+D45+Parameters!$C$10*C45</f>
        <v>4.7475483397657037</v>
      </c>
      <c r="R45" s="7">
        <f>LN(Parameters!$C$9)+Q45+E45+Parameters!$C$10*D45</f>
        <v>4.901821113714024</v>
      </c>
      <c r="S45" s="7">
        <f>LN(Parameters!$C$9)+R45+F45+Parameters!$C$10*E45</f>
        <v>5.0096466261625707</v>
      </c>
      <c r="T45" s="7">
        <f>LN(Parameters!$C$9)+S45+G45+Parameters!$C$10*F45</f>
        <v>5.0382315582397599</v>
      </c>
      <c r="U45" s="7">
        <f>LN(Parameters!$C$9)+T45+H45+Parameters!$C$10*G45</f>
        <v>5.0323739004108194</v>
      </c>
      <c r="V45" s="7">
        <f>LN(Parameters!$C$9)+U45+I45+Parameters!$C$10*H45</f>
        <v>5.0049914017947907</v>
      </c>
      <c r="W45" s="7">
        <f>LN(Parameters!$C$9)+V45+J45+Parameters!$C$10*I45</f>
        <v>5.0432948299268432</v>
      </c>
      <c r="X45" s="7">
        <f>LN(Parameters!$C$9)+W45+K45+Parameters!$C$10*J45</f>
        <v>5.0054257787619871</v>
      </c>
      <c r="Y45" s="7">
        <f>LN(Parameters!$C$9)+X45+L45+Parameters!$C$10*K45</f>
        <v>5.0079088268322876</v>
      </c>
      <c r="Z45" s="7">
        <f>LN(Parameters!$C$9)+Y45+M45+Parameters!$C$10*L45</f>
        <v>5.0337404261659442</v>
      </c>
      <c r="AB45">
        <v>35</v>
      </c>
      <c r="AC45" s="13">
        <f t="shared" si="28"/>
        <v>100.00000000000004</v>
      </c>
      <c r="AD45" s="13">
        <f t="shared" si="29"/>
        <v>115.30125821704172</v>
      </c>
      <c r="AE45" s="13">
        <f t="shared" si="30"/>
        <v>134.53455946262793</v>
      </c>
      <c r="AF45" s="13">
        <f t="shared" si="31"/>
        <v>149.85177309561476</v>
      </c>
      <c r="AG45" s="13">
        <f t="shared" si="32"/>
        <v>154.19708520199299</v>
      </c>
      <c r="AH45" s="13">
        <f t="shared" si="33"/>
        <v>153.29649169806143</v>
      </c>
      <c r="AI45" s="13">
        <f t="shared" si="34"/>
        <v>149.15580068069198</v>
      </c>
      <c r="AJ45" s="13">
        <f t="shared" si="35"/>
        <v>154.97980683165963</v>
      </c>
      <c r="AK45" s="13">
        <f t="shared" si="36"/>
        <v>149.22060459867714</v>
      </c>
      <c r="AL45" s="13">
        <f t="shared" si="37"/>
        <v>149.59158692584228</v>
      </c>
      <c r="AM45" s="13">
        <f t="shared" si="38"/>
        <v>153.50611849972753</v>
      </c>
      <c r="AN45" s="4"/>
      <c r="AO45" s="13">
        <v>35</v>
      </c>
      <c r="AP45" s="13">
        <f t="shared" si="27"/>
        <v>15.301258217041678</v>
      </c>
      <c r="AQ45" s="13">
        <f t="shared" si="18"/>
        <v>34.534559462627882</v>
      </c>
      <c r="AR45" s="13">
        <f t="shared" si="19"/>
        <v>49.851773095614718</v>
      </c>
      <c r="AS45" s="13">
        <f t="shared" si="20"/>
        <v>54.197085201992948</v>
      </c>
      <c r="AT45" s="13">
        <f t="shared" si="21"/>
        <v>53.296491698061388</v>
      </c>
      <c r="AU45" s="13">
        <f t="shared" si="22"/>
        <v>49.155800680691939</v>
      </c>
      <c r="AV45" s="13">
        <f t="shared" si="23"/>
        <v>54.979806831659587</v>
      </c>
      <c r="AW45" s="13">
        <f t="shared" si="24"/>
        <v>49.220604598677099</v>
      </c>
      <c r="AX45" s="13">
        <f t="shared" si="25"/>
        <v>49.591586925842236</v>
      </c>
      <c r="AY45" s="13">
        <f t="shared" si="26"/>
        <v>53.506118499727492</v>
      </c>
    </row>
    <row r="46" spans="2:54" x14ac:dyDescent="0.35">
      <c r="B46">
        <v>36</v>
      </c>
      <c r="C46" s="23">
        <f>(0.5-Data!B37)*Parameters!$C$11</f>
        <v>-8.4576972311852197E-2</v>
      </c>
      <c r="D46" s="23">
        <f>(0.5-Data!C37)*Parameters!$C$11</f>
        <v>4.8656822200930462E-2</v>
      </c>
      <c r="E46" s="23">
        <f>(0.5-Data!D37)*Parameters!$C$11</f>
        <v>-1.869590709915776E-2</v>
      </c>
      <c r="F46" s="23">
        <f>(0.5-Data!E37)*Parameters!$C$11</f>
        <v>-4.6750867954440438E-2</v>
      </c>
      <c r="G46" s="23">
        <f>(0.5-Data!F37)*Parameters!$C$11</f>
        <v>-7.0912028417146056E-2</v>
      </c>
      <c r="H46" s="23">
        <f>(0.5-Data!G37)*Parameters!$C$11</f>
        <v>8.7274392963322067E-2</v>
      </c>
      <c r="I46" s="23">
        <f>(0.5-Data!H37)*Parameters!$C$11</f>
        <v>-3.7169370302982618E-2</v>
      </c>
      <c r="J46" s="23">
        <f>(0.5-Data!I37)*Parameters!$C$11</f>
        <v>4.1238311172532606E-2</v>
      </c>
      <c r="K46" s="23">
        <f>(0.5-Data!J37)*Parameters!$C$11</f>
        <v>9.1411838066666667E-2</v>
      </c>
      <c r="L46" s="23">
        <f>(0.5-Data!K37)*Parameters!$C$11</f>
        <v>3.7531720683877848E-2</v>
      </c>
      <c r="M46" s="23">
        <f>(0.5-Data!L37)*Parameters!$C$11</f>
        <v>-5.96488449320354E-2</v>
      </c>
      <c r="O46">
        <v>36</v>
      </c>
      <c r="P46" s="40">
        <f>LN(Parameters!$C$2)</f>
        <v>4.6051701859880918</v>
      </c>
      <c r="Q46" s="7">
        <f>LN(Parameters!$C$9)+P46+D46+Parameters!$C$10*C46</f>
        <v>4.6453261728902326</v>
      </c>
      <c r="R46" s="7">
        <f>LN(Parameters!$C$9)+Q46+E46+Parameters!$C$10*D46</f>
        <v>4.6780846380230381</v>
      </c>
      <c r="S46" s="7">
        <f>LN(Parameters!$C$9)+R46+F46+Parameters!$C$10*E46</f>
        <v>4.652479414115521</v>
      </c>
      <c r="T46" s="7">
        <f>LN(Parameters!$C$9)+S46+G46+Parameters!$C$10*F46</f>
        <v>4.5900882973604213</v>
      </c>
      <c r="U46" s="7">
        <f>LN(Parameters!$C$9)+T46+H46+Parameters!$C$10*G46</f>
        <v>4.6750110797775717</v>
      </c>
      <c r="V46" s="7">
        <f>LN(Parameters!$C$9)+U46+I46+Parameters!$C$10*H46</f>
        <v>4.7066739885496283</v>
      </c>
      <c r="W46" s="7">
        <f>LN(Parameters!$C$9)+V46+J46+Parameters!$C$10*I46</f>
        <v>4.7607448853273633</v>
      </c>
      <c r="X46" s="7">
        <f>LN(Parameters!$C$9)+W46+K46+Parameters!$C$10*J46</f>
        <v>4.9002727656632139</v>
      </c>
      <c r="Y46" s="7">
        <f>LN(Parameters!$C$9)+X46+L46+Parameters!$C$10*K46</f>
        <v>5.0084986157186355</v>
      </c>
      <c r="Z46" s="7">
        <f>LN(Parameters!$C$9)+Y46+M46+Parameters!$C$10*L46</f>
        <v>4.9952978473358893</v>
      </c>
      <c r="AB46">
        <v>36</v>
      </c>
      <c r="AC46" s="13">
        <f t="shared" si="28"/>
        <v>100.00000000000004</v>
      </c>
      <c r="AD46" s="13">
        <f t="shared" si="29"/>
        <v>104.09731397038871</v>
      </c>
      <c r="AE46" s="13">
        <f t="shared" si="30"/>
        <v>107.56385142925549</v>
      </c>
      <c r="AF46" s="13">
        <f t="shared" si="31"/>
        <v>104.84461680027864</v>
      </c>
      <c r="AG46" s="13">
        <f t="shared" si="32"/>
        <v>98.503127344109288</v>
      </c>
      <c r="AH46" s="13">
        <f t="shared" si="33"/>
        <v>107.23375521161834</v>
      </c>
      <c r="AI46" s="13">
        <f t="shared" si="34"/>
        <v>110.68341271888134</v>
      </c>
      <c r="AJ46" s="13">
        <f t="shared" si="35"/>
        <v>116.8329206227457</v>
      </c>
      <c r="AK46" s="13">
        <f t="shared" si="36"/>
        <v>134.32641432186247</v>
      </c>
      <c r="AL46" s="13">
        <f t="shared" si="37"/>
        <v>149.67984040420438</v>
      </c>
      <c r="AM46" s="13">
        <f t="shared" si="38"/>
        <v>147.71693592774614</v>
      </c>
      <c r="AN46" s="4"/>
      <c r="AO46" s="13">
        <v>36</v>
      </c>
      <c r="AP46" s="13">
        <f t="shared" si="27"/>
        <v>4.0973139703886687</v>
      </c>
      <c r="AQ46" s="13">
        <f t="shared" si="18"/>
        <v>7.5638514292554504</v>
      </c>
      <c r="AR46" s="13">
        <f t="shared" si="19"/>
        <v>4.844616800278601</v>
      </c>
      <c r="AS46" s="13">
        <f t="shared" si="20"/>
        <v>-1.4968726558907548</v>
      </c>
      <c r="AT46" s="13">
        <f t="shared" si="21"/>
        <v>7.2337552116183019</v>
      </c>
      <c r="AU46" s="13">
        <f t="shared" si="22"/>
        <v>10.6834127188813</v>
      </c>
      <c r="AV46" s="13">
        <f t="shared" si="23"/>
        <v>16.832920622745661</v>
      </c>
      <c r="AW46" s="13">
        <f t="shared" si="24"/>
        <v>34.32641432186243</v>
      </c>
      <c r="AX46" s="13">
        <f t="shared" si="25"/>
        <v>49.679840404204342</v>
      </c>
      <c r="AY46" s="13">
        <f t="shared" si="26"/>
        <v>47.716935927746093</v>
      </c>
    </row>
    <row r="47" spans="2:54" x14ac:dyDescent="0.35">
      <c r="B47">
        <v>37</v>
      </c>
      <c r="C47" s="23">
        <f>(0.5-Data!B38)*Parameters!$C$11</f>
        <v>7.1195163290549604E-2</v>
      </c>
      <c r="D47" s="23">
        <f>(0.5-Data!C38)*Parameters!$C$11</f>
        <v>2.0180174820956867E-2</v>
      </c>
      <c r="E47" s="23">
        <f>(0.5-Data!D38)*Parameters!$C$11</f>
        <v>8.4483619080500602E-2</v>
      </c>
      <c r="F47" s="23">
        <f>(0.5-Data!E38)*Parameters!$C$11</f>
        <v>-2.908120963742469E-2</v>
      </c>
      <c r="G47" s="23">
        <f>(0.5-Data!F38)*Parameters!$C$11</f>
        <v>6.7829260015101853E-2</v>
      </c>
      <c r="H47" s="23">
        <f>(0.5-Data!G38)*Parameters!$C$11</f>
        <v>-3.9399286440636595E-2</v>
      </c>
      <c r="I47" s="23">
        <f>(0.5-Data!H38)*Parameters!$C$11</f>
        <v>-5.8767695554613481E-4</v>
      </c>
      <c r="J47" s="23">
        <f>(0.5-Data!I38)*Parameters!$C$11</f>
        <v>-3.8101865260992046E-2</v>
      </c>
      <c r="K47" s="23">
        <f>(0.5-Data!J38)*Parameters!$C$11</f>
        <v>7.5339554257640259E-2</v>
      </c>
      <c r="L47" s="23">
        <f>(0.5-Data!K38)*Parameters!$C$11</f>
        <v>3.582334203361337E-2</v>
      </c>
      <c r="M47" s="23">
        <f>(0.5-Data!L38)*Parameters!$C$11</f>
        <v>3.4375745416828044E-2</v>
      </c>
      <c r="O47">
        <v>37</v>
      </c>
      <c r="P47" s="40">
        <f>LN(Parameters!$C$2)</f>
        <v>4.6051701859880918</v>
      </c>
      <c r="Q47" s="7">
        <f>LN(Parameters!$C$9)+P47+D47+Parameters!$C$10*C47</f>
        <v>4.68694698653134</v>
      </c>
      <c r="R47" s="7">
        <f>LN(Parameters!$C$9)+Q47+E47+Parameters!$C$10*D47</f>
        <v>4.8100704865228145</v>
      </c>
      <c r="S47" s="7">
        <f>LN(Parameters!$C$9)+R47+F47+Parameters!$C$10*E47</f>
        <v>4.8485657077131599</v>
      </c>
      <c r="T47" s="7">
        <f>LN(Parameters!$C$9)+S47+G47+Parameters!$C$10*F47</f>
        <v>4.9328672256329646</v>
      </c>
      <c r="U47" s="7">
        <f>LN(Parameters!$C$9)+T47+H47+Parameters!$C$10*G47</f>
        <v>4.9535499084406673</v>
      </c>
      <c r="V47" s="7">
        <f>LN(Parameters!$C$9)+U47+I47+Parameters!$C$10*H47</f>
        <v>4.9647913548283791</v>
      </c>
      <c r="W47" s="7">
        <f>LN(Parameters!$C$9)+V47+J47+Parameters!$C$10*I47</f>
        <v>4.9559838371789358</v>
      </c>
      <c r="X47" s="7">
        <f>LN(Parameters!$C$9)+W47+K47+Parameters!$C$10*J47</f>
        <v>5.0437363543106732</v>
      </c>
      <c r="Y47" s="7">
        <f>LN(Parameters!$C$9)+X47+L47+Parameters!$C$10*K47</f>
        <v>5.1430212980017691</v>
      </c>
      <c r="Z47" s="7">
        <f>LN(Parameters!$C$9)+Y47+M47+Parameters!$C$10*L47</f>
        <v>5.2230763495752672</v>
      </c>
      <c r="AB47">
        <v>37</v>
      </c>
      <c r="AC47" s="13">
        <f t="shared" si="28"/>
        <v>100.00000000000004</v>
      </c>
      <c r="AD47" s="13">
        <f t="shared" si="29"/>
        <v>108.52135637180734</v>
      </c>
      <c r="AE47" s="13">
        <f t="shared" si="30"/>
        <v>122.74026874711736</v>
      </c>
      <c r="AF47" s="13">
        <f t="shared" si="31"/>
        <v>127.55730412076345</v>
      </c>
      <c r="AG47" s="13">
        <f t="shared" si="32"/>
        <v>138.77684697663977</v>
      </c>
      <c r="AH47" s="13">
        <f t="shared" si="33"/>
        <v>141.67701270388926</v>
      </c>
      <c r="AI47" s="13">
        <f t="shared" si="34"/>
        <v>143.27865275537224</v>
      </c>
      <c r="AJ47" s="13">
        <f t="shared" si="35"/>
        <v>142.02226444528941</v>
      </c>
      <c r="AK47" s="13">
        <f t="shared" si="36"/>
        <v>155.04824930377535</v>
      </c>
      <c r="AL47" s="13">
        <f t="shared" si="37"/>
        <v>171.232331483705</v>
      </c>
      <c r="AM47" s="13">
        <f t="shared" si="38"/>
        <v>185.50398226914729</v>
      </c>
      <c r="AN47" s="4"/>
      <c r="AO47" s="13">
        <v>37</v>
      </c>
      <c r="AP47" s="13">
        <f t="shared" si="27"/>
        <v>8.5213563718073004</v>
      </c>
      <c r="AQ47" s="13">
        <f t="shared" si="18"/>
        <v>22.740268747117312</v>
      </c>
      <c r="AR47" s="13">
        <f t="shared" si="19"/>
        <v>27.557304120763405</v>
      </c>
      <c r="AS47" s="13">
        <f t="shared" si="20"/>
        <v>38.776846976639732</v>
      </c>
      <c r="AT47" s="13">
        <f t="shared" si="21"/>
        <v>41.677012703889218</v>
      </c>
      <c r="AU47" s="13">
        <f t="shared" si="22"/>
        <v>43.278652755372192</v>
      </c>
      <c r="AV47" s="13">
        <f t="shared" si="23"/>
        <v>42.022264445289366</v>
      </c>
      <c r="AW47" s="13">
        <f t="shared" si="24"/>
        <v>55.048249303775307</v>
      </c>
      <c r="AX47" s="13">
        <f t="shared" si="25"/>
        <v>71.232331483704954</v>
      </c>
      <c r="AY47" s="13">
        <f t="shared" si="26"/>
        <v>85.503982269147244</v>
      </c>
    </row>
    <row r="48" spans="2:54" x14ac:dyDescent="0.35">
      <c r="B48">
        <v>38</v>
      </c>
      <c r="C48" s="23">
        <f>(0.5-Data!B39)*Parameters!$C$11</f>
        <v>-3.1841629137195883E-2</v>
      </c>
      <c r="D48" s="23">
        <f>(0.5-Data!C39)*Parameters!$C$11</f>
        <v>7.6674695972461154E-2</v>
      </c>
      <c r="E48" s="23">
        <f>(0.5-Data!D39)*Parameters!$C$11</f>
        <v>4.3697422744752662E-2</v>
      </c>
      <c r="F48" s="23">
        <f>(0.5-Data!E39)*Parameters!$C$11</f>
        <v>-9.6547031128749586E-2</v>
      </c>
      <c r="G48" s="23">
        <f>(0.5-Data!F39)*Parameters!$C$11</f>
        <v>5.4007931806494706E-2</v>
      </c>
      <c r="H48" s="23">
        <f>(0.5-Data!G39)*Parameters!$C$11</f>
        <v>-9.7925022692089587E-3</v>
      </c>
      <c r="I48" s="23">
        <f>(0.5-Data!H39)*Parameters!$C$11</f>
        <v>3.0808643365468028E-2</v>
      </c>
      <c r="J48" s="23">
        <f>(0.5-Data!I39)*Parameters!$C$11</f>
        <v>9.5830535069356904E-2</v>
      </c>
      <c r="K48" s="23">
        <f>(0.5-Data!J39)*Parameters!$C$11</f>
        <v>6.5868518065774678E-2</v>
      </c>
      <c r="L48" s="23">
        <f>(0.5-Data!K39)*Parameters!$C$11</f>
        <v>-2.1449785981712412E-2</v>
      </c>
      <c r="M48" s="23">
        <f>(0.5-Data!L39)*Parameters!$C$11</f>
        <v>-2.5902433559056262E-2</v>
      </c>
      <c r="O48">
        <v>38</v>
      </c>
      <c r="P48" s="40">
        <f>LN(Parameters!$C$2)</f>
        <v>4.6051701859880918</v>
      </c>
      <c r="Q48" s="7">
        <f>LN(Parameters!$C$9)+P48+D48+Parameters!$C$10*C48</f>
        <v>4.6970749510903591</v>
      </c>
      <c r="R48" s="7">
        <f>LN(Parameters!$C$9)+Q48+E48+Parameters!$C$10*D48</f>
        <v>4.8048347892642633</v>
      </c>
      <c r="S48" s="7">
        <f>LN(Parameters!$C$9)+R48+F48+Parameters!$C$10*E48</f>
        <v>4.7575104006121967</v>
      </c>
      <c r="T48" s="7">
        <f>LN(Parameters!$C$9)+S48+G48+Parameters!$C$10*F48</f>
        <v>4.7976309706522979</v>
      </c>
      <c r="U48" s="7">
        <f>LN(Parameters!$C$9)+T48+H48+Parameters!$C$10*G48</f>
        <v>4.8417008399375554</v>
      </c>
      <c r="V48" s="7">
        <f>LN(Parameters!$C$9)+U48+I48+Parameters!$C$10*H48</f>
        <v>4.8976616595234237</v>
      </c>
      <c r="W48" s="7">
        <f>LN(Parameters!$C$9)+V48+J48+Parameters!$C$10*I48</f>
        <v>5.0369148863487858</v>
      </c>
      <c r="X48" s="7">
        <f>LN(Parameters!$C$9)+W48+K48+Parameters!$C$10*J48</f>
        <v>5.1754659474373144</v>
      </c>
      <c r="Y48" s="7">
        <f>LN(Parameters!$C$9)+X48+L48+Parameters!$C$10*K48</f>
        <v>5.213215796826745</v>
      </c>
      <c r="Z48" s="7">
        <f>LN(Parameters!$C$9)+Y48+M48+Parameters!$C$10*L48</f>
        <v>5.2072197618174618</v>
      </c>
      <c r="AB48">
        <v>38</v>
      </c>
      <c r="AC48" s="13">
        <f t="shared" si="28"/>
        <v>100.00000000000004</v>
      </c>
      <c r="AD48" s="13">
        <f t="shared" si="29"/>
        <v>109.62604148607933</v>
      </c>
      <c r="AE48" s="13">
        <f t="shared" si="30"/>
        <v>122.09931723673145</v>
      </c>
      <c r="AF48" s="13">
        <f t="shared" si="31"/>
        <v>116.45563681504294</v>
      </c>
      <c r="AG48" s="13">
        <f t="shared" si="32"/>
        <v>121.22289648094096</v>
      </c>
      <c r="AH48" s="13">
        <f t="shared" si="33"/>
        <v>126.68463888701179</v>
      </c>
      <c r="AI48" s="13">
        <f t="shared" si="34"/>
        <v>133.9761313087692</v>
      </c>
      <c r="AJ48" s="13">
        <f t="shared" si="35"/>
        <v>153.99419183554537</v>
      </c>
      <c r="AK48" s="13">
        <f t="shared" si="36"/>
        <v>176.87901140065398</v>
      </c>
      <c r="AL48" s="13">
        <f t="shared" si="37"/>
        <v>183.68379922048823</v>
      </c>
      <c r="AM48" s="13">
        <f t="shared" si="38"/>
        <v>182.58572008009145</v>
      </c>
      <c r="AN48" s="4"/>
      <c r="AO48" s="13">
        <v>38</v>
      </c>
      <c r="AP48" s="13">
        <f t="shared" si="27"/>
        <v>9.6260414860792878</v>
      </c>
      <c r="AQ48" s="13">
        <f t="shared" si="18"/>
        <v>22.099317236731409</v>
      </c>
      <c r="AR48" s="13">
        <f t="shared" si="19"/>
        <v>16.455636815042894</v>
      </c>
      <c r="AS48" s="13">
        <f t="shared" si="20"/>
        <v>21.222896480940918</v>
      </c>
      <c r="AT48" s="13">
        <f t="shared" si="21"/>
        <v>26.684638887011744</v>
      </c>
      <c r="AU48" s="13">
        <f t="shared" si="22"/>
        <v>33.976131308769155</v>
      </c>
      <c r="AV48" s="13">
        <f t="shared" si="23"/>
        <v>53.994191835545323</v>
      </c>
      <c r="AW48" s="13">
        <f t="shared" si="24"/>
        <v>76.879011400653937</v>
      </c>
      <c r="AX48" s="13">
        <f t="shared" si="25"/>
        <v>83.683799220488183</v>
      </c>
      <c r="AY48" s="13">
        <f t="shared" si="26"/>
        <v>82.585720080091406</v>
      </c>
    </row>
    <row r="49" spans="2:51" x14ac:dyDescent="0.35">
      <c r="B49">
        <v>39</v>
      </c>
      <c r="C49" s="23">
        <f>(0.5-Data!B40)*Parameters!$C$11</f>
        <v>9.6679716502335811E-2</v>
      </c>
      <c r="D49" s="23">
        <f>(0.5-Data!C40)*Parameters!$C$11</f>
        <v>-9.3234411290808991E-2</v>
      </c>
      <c r="E49" s="23">
        <f>(0.5-Data!D40)*Parameters!$C$11</f>
        <v>5.4178720811155892E-2</v>
      </c>
      <c r="F49" s="23">
        <f>(0.5-Data!E40)*Parameters!$C$11</f>
        <v>-7.1381906369814785E-2</v>
      </c>
      <c r="G49" s="23">
        <f>(0.5-Data!F40)*Parameters!$C$11</f>
        <v>-4.9748287739971447E-2</v>
      </c>
      <c r="H49" s="23">
        <f>(0.5-Data!G40)*Parameters!$C$11</f>
        <v>8.0344039165325981E-2</v>
      </c>
      <c r="I49" s="23">
        <f>(0.5-Data!H40)*Parameters!$C$11</f>
        <v>2.8297232381789675E-2</v>
      </c>
      <c r="J49" s="23">
        <f>(0.5-Data!I40)*Parameters!$C$11</f>
        <v>-9.3713245865455819E-2</v>
      </c>
      <c r="K49" s="23">
        <f>(0.5-Data!J40)*Parameters!$C$11</f>
        <v>-3.4479380493167899E-2</v>
      </c>
      <c r="L49" s="23">
        <f>(0.5-Data!K40)*Parameters!$C$11</f>
        <v>1.578205444420484E-2</v>
      </c>
      <c r="M49" s="23">
        <f>(0.5-Data!L40)*Parameters!$C$11</f>
        <v>9.0176199708579513E-2</v>
      </c>
      <c r="O49">
        <v>39</v>
      </c>
      <c r="P49" s="40">
        <f>LN(Parameters!$C$2)</f>
        <v>4.6051701859880918</v>
      </c>
      <c r="Q49" s="7">
        <f>LN(Parameters!$C$9)+P49+D49+Parameters!$C$10*C49</f>
        <v>4.5850004493648777</v>
      </c>
      <c r="R49" s="7">
        <f>LN(Parameters!$C$9)+Q49+E49+Parameters!$C$10*D49</f>
        <v>4.6267824873367136</v>
      </c>
      <c r="S49" s="7">
        <f>LN(Parameters!$C$9)+R49+F49+Parameters!$C$10*E49</f>
        <v>4.6093398075734635</v>
      </c>
      <c r="T49" s="7">
        <f>LN(Parameters!$C$9)+S49+G49+Parameters!$C$10*F49</f>
        <v>4.557028464208619</v>
      </c>
      <c r="U49" s="7">
        <f>LN(Parameters!$C$9)+T49+H49+Parameters!$C$10*G49</f>
        <v>4.6445445761325024</v>
      </c>
      <c r="V49" s="7">
        <f>LN(Parameters!$C$9)+U49+I49+Parameters!$C$10*H49</f>
        <v>4.7385554283802325</v>
      </c>
      <c r="W49" s="7">
        <f>LN(Parameters!$C$9)+V49+J49+Parameters!$C$10*I49</f>
        <v>4.6871347393281253</v>
      </c>
      <c r="X49" s="7">
        <f>LN(Parameters!$C$9)+W49+K49+Parameters!$C$10*J49</f>
        <v>4.6400432004370469</v>
      </c>
      <c r="Y49" s="7">
        <f>LN(Parameters!$C$9)+X49+L49+Parameters!$C$10*K49</f>
        <v>4.6698683359008699</v>
      </c>
      <c r="Z49" s="7">
        <f>LN(Parameters!$C$9)+Y49+M49+Parameters!$C$10*L49</f>
        <v>4.7967052623508861</v>
      </c>
      <c r="AB49">
        <v>39</v>
      </c>
      <c r="AC49" s="13">
        <f t="shared" si="28"/>
        <v>100.00000000000004</v>
      </c>
      <c r="AD49" s="13">
        <f t="shared" si="29"/>
        <v>98.00323118130882</v>
      </c>
      <c r="AE49" s="13">
        <f t="shared" si="30"/>
        <v>102.18475387507486</v>
      </c>
      <c r="AF49" s="13">
        <f t="shared" si="31"/>
        <v>100.41783265520553</v>
      </c>
      <c r="AG49" s="13">
        <f t="shared" si="32"/>
        <v>95.299871683254864</v>
      </c>
      <c r="AH49" s="13">
        <f t="shared" si="33"/>
        <v>104.01598363520452</v>
      </c>
      <c r="AI49" s="13">
        <f t="shared" si="34"/>
        <v>114.26901262251924</v>
      </c>
      <c r="AJ49" s="13">
        <f t="shared" si="35"/>
        <v>108.54173347284608</v>
      </c>
      <c r="AK49" s="13">
        <f t="shared" si="36"/>
        <v>103.54882084097302</v>
      </c>
      <c r="AL49" s="13">
        <f t="shared" si="37"/>
        <v>106.68369509509955</v>
      </c>
      <c r="AM49" s="13">
        <f t="shared" si="38"/>
        <v>121.11073136344741</v>
      </c>
      <c r="AN49" s="4"/>
      <c r="AO49" s="13">
        <v>39</v>
      </c>
      <c r="AP49" s="13">
        <f t="shared" si="27"/>
        <v>-1.9967688186912227</v>
      </c>
      <c r="AQ49" s="13">
        <f t="shared" si="18"/>
        <v>2.1847538750748186</v>
      </c>
      <c r="AR49" s="13">
        <f t="shared" si="19"/>
        <v>0.41783265520548696</v>
      </c>
      <c r="AS49" s="13">
        <f t="shared" si="20"/>
        <v>-4.7001283167451788</v>
      </c>
      <c r="AT49" s="13">
        <f t="shared" si="21"/>
        <v>4.0159836352044778</v>
      </c>
      <c r="AU49" s="13">
        <f t="shared" si="22"/>
        <v>14.269012622519199</v>
      </c>
      <c r="AV49" s="13">
        <f t="shared" si="23"/>
        <v>8.5417334728460332</v>
      </c>
      <c r="AW49" s="13">
        <f t="shared" si="24"/>
        <v>3.5488208409729793</v>
      </c>
      <c r="AX49" s="13">
        <f t="shared" si="25"/>
        <v>6.6836950950995089</v>
      </c>
      <c r="AY49" s="13">
        <f t="shared" si="26"/>
        <v>21.110731363447371</v>
      </c>
    </row>
    <row r="50" spans="2:51" x14ac:dyDescent="0.35">
      <c r="B50">
        <v>40</v>
      </c>
      <c r="C50" s="23">
        <f>(0.5-Data!B41)*Parameters!$C$11</f>
        <v>-4.2462985607241377E-2</v>
      </c>
      <c r="D50" s="23">
        <f>(0.5-Data!C41)*Parameters!$C$11</f>
        <v>3.6413432197930605E-2</v>
      </c>
      <c r="E50" s="23">
        <f>(0.5-Data!D41)*Parameters!$C$11</f>
        <v>-5.6567616816017366E-2</v>
      </c>
      <c r="F50" s="23">
        <f>(0.5-Data!E41)*Parameters!$C$11</f>
        <v>7.6779406762800262E-2</v>
      </c>
      <c r="G50" s="23">
        <f>(0.5-Data!F41)*Parameters!$C$11</f>
        <v>-6.2221396452071392E-2</v>
      </c>
      <c r="H50" s="23">
        <f>(0.5-Data!G41)*Parameters!$C$11</f>
        <v>-7.571590168490952E-2</v>
      </c>
      <c r="I50" s="23">
        <f>(0.5-Data!H41)*Parameters!$C$11</f>
        <v>-7.1064228627318274E-2</v>
      </c>
      <c r="J50" s="23">
        <f>(0.5-Data!I41)*Parameters!$C$11</f>
        <v>-5.8950716552837151E-2</v>
      </c>
      <c r="K50" s="23">
        <f>(0.5-Data!J41)*Parameters!$C$11</f>
        <v>6.523125568571575E-2</v>
      </c>
      <c r="L50" s="23">
        <f>(0.5-Data!K41)*Parameters!$C$11</f>
        <v>-6.5812041372653955E-3</v>
      </c>
      <c r="M50" s="23">
        <f>(0.5-Data!L41)*Parameters!$C$11</f>
        <v>2.7069076457271038E-2</v>
      </c>
      <c r="O50">
        <v>40</v>
      </c>
      <c r="P50" s="40">
        <f>LN(Parameters!$C$2)</f>
        <v>4.6051701859880918</v>
      </c>
      <c r="Q50" s="7">
        <f>LN(Parameters!$C$9)+P50+D50+Parameters!$C$10*C50</f>
        <v>4.6520340769043074</v>
      </c>
      <c r="R50" s="7">
        <f>LN(Parameters!$C$9)+Q50+E50+Parameters!$C$10*D50</f>
        <v>4.6414113068189033</v>
      </c>
      <c r="S50" s="7">
        <f>LN(Parameters!$C$9)+R50+F50+Parameters!$C$10*E50</f>
        <v>4.7222940882560405</v>
      </c>
      <c r="T50" s="7">
        <f>LN(Parameters!$C$9)+S50+G50+Parameters!$C$10*F50</f>
        <v>4.7241822270887734</v>
      </c>
      <c r="U50" s="7">
        <f>LN(Parameters!$C$9)+T50+H50+Parameters!$C$10*G50</f>
        <v>4.6500254992419761</v>
      </c>
      <c r="V50" s="7">
        <f>LN(Parameters!$C$9)+U50+I50+Parameters!$C$10*H50</f>
        <v>4.5744479170979924</v>
      </c>
      <c r="W50" s="7">
        <f>LN(Parameters!$C$9)+V50+J50+Parameters!$C$10*I50</f>
        <v>4.5130770999044065</v>
      </c>
      <c r="X50" s="7">
        <f>LN(Parameters!$C$9)+W50+K50+Parameters!$C$10*J50</f>
        <v>4.5813393353828902</v>
      </c>
      <c r="Y50" s="7">
        <f>LN(Parameters!$C$9)+X50+L50+Parameters!$C$10*K50</f>
        <v>4.6336709985457416</v>
      </c>
      <c r="Z50" s="7">
        <f>LN(Parameters!$C$9)+Y50+M50+Parameters!$C$10*L50</f>
        <v>4.6873373353827867</v>
      </c>
      <c r="AB50">
        <v>40</v>
      </c>
      <c r="AC50" s="13">
        <f t="shared" si="28"/>
        <v>100.00000000000004</v>
      </c>
      <c r="AD50" s="13">
        <f t="shared" si="29"/>
        <v>104.79793598614533</v>
      </c>
      <c r="AE50" s="13">
        <f t="shared" si="30"/>
        <v>103.69058359475173</v>
      </c>
      <c r="AF50" s="13">
        <f t="shared" si="31"/>
        <v>112.42587192662901</v>
      </c>
      <c r="AG50" s="13">
        <f t="shared" si="32"/>
        <v>112.63834811035997</v>
      </c>
      <c r="AH50" s="13">
        <f t="shared" si="33"/>
        <v>104.58765244896995</v>
      </c>
      <c r="AI50" s="13">
        <f t="shared" si="34"/>
        <v>96.97448639964604</v>
      </c>
      <c r="AJ50" s="13">
        <f t="shared" si="35"/>
        <v>91.202024920039207</v>
      </c>
      <c r="AK50" s="13">
        <f t="shared" si="36"/>
        <v>97.645086186216105</v>
      </c>
      <c r="AL50" s="13">
        <f t="shared" si="37"/>
        <v>102.89108468835643</v>
      </c>
      <c r="AM50" s="13">
        <f t="shared" si="38"/>
        <v>108.56372582752071</v>
      </c>
      <c r="AN50" s="4"/>
      <c r="AO50" s="13">
        <v>40</v>
      </c>
      <c r="AP50" s="13">
        <f t="shared" si="27"/>
        <v>4.7979359861452906</v>
      </c>
      <c r="AQ50" s="13">
        <f t="shared" si="18"/>
        <v>3.6905835947516863</v>
      </c>
      <c r="AR50" s="13">
        <f t="shared" si="19"/>
        <v>12.425871926628972</v>
      </c>
      <c r="AS50" s="13">
        <f t="shared" si="20"/>
        <v>12.638348110359928</v>
      </c>
      <c r="AT50" s="13">
        <f t="shared" si="21"/>
        <v>4.5876524489699051</v>
      </c>
      <c r="AU50" s="13">
        <f t="shared" si="22"/>
        <v>-3.0255136003540031</v>
      </c>
      <c r="AV50" s="13">
        <f t="shared" si="23"/>
        <v>-8.7979750799608354</v>
      </c>
      <c r="AW50" s="13">
        <f t="shared" si="24"/>
        <v>-2.3549138137839378</v>
      </c>
      <c r="AX50" s="13">
        <f t="shared" si="25"/>
        <v>2.8910846883563863</v>
      </c>
      <c r="AY50" s="13">
        <f t="shared" si="26"/>
        <v>8.5637258275206705</v>
      </c>
    </row>
    <row r="51" spans="2:51" x14ac:dyDescent="0.35">
      <c r="B51">
        <v>41</v>
      </c>
      <c r="C51" s="23">
        <f>(0.5-Data!B42)*Parameters!$C$11</f>
        <v>2.8700635913812091E-2</v>
      </c>
      <c r="D51" s="23">
        <f>(0.5-Data!C42)*Parameters!$C$11</f>
        <v>-6.4918792560592006E-2</v>
      </c>
      <c r="E51" s="23">
        <f>(0.5-Data!D42)*Parameters!$C$11</f>
        <v>-8.1265549180027249E-2</v>
      </c>
      <c r="F51" s="23">
        <f>(0.5-Data!E42)*Parameters!$C$11</f>
        <v>-2.5753895332219792E-2</v>
      </c>
      <c r="G51" s="23">
        <f>(0.5-Data!F42)*Parameters!$C$11</f>
        <v>-7.8372332627689265E-2</v>
      </c>
      <c r="H51" s="23">
        <f>(0.5-Data!G42)*Parameters!$C$11</f>
        <v>7.9964274787978434E-2</v>
      </c>
      <c r="I51" s="23">
        <f>(0.5-Data!H42)*Parameters!$C$11</f>
        <v>4.0604563423621625E-3</v>
      </c>
      <c r="J51" s="23">
        <f>(0.5-Data!I42)*Parameters!$C$11</f>
        <v>8.6603857360995393E-2</v>
      </c>
      <c r="K51" s="23">
        <f>(0.5-Data!J42)*Parameters!$C$11</f>
        <v>7.9709180290040538E-2</v>
      </c>
      <c r="L51" s="23">
        <f>(0.5-Data!K42)*Parameters!$C$11</f>
        <v>4.8227095983145009E-3</v>
      </c>
      <c r="M51" s="23">
        <f>(0.5-Data!L42)*Parameters!$C$11</f>
        <v>3.1505424512985707E-2</v>
      </c>
      <c r="O51">
        <v>41</v>
      </c>
      <c r="P51" s="40">
        <f>LN(Parameters!$C$2)</f>
        <v>4.6051701859880918</v>
      </c>
      <c r="Q51" s="7">
        <f>LN(Parameters!$C$9)+P51+D51+Parameters!$C$10*C51</f>
        <v>4.5827254818302592</v>
      </c>
      <c r="R51" s="7">
        <f>LN(Parameters!$C$9)+Q51+E51+Parameters!$C$10*D51</f>
        <v>4.5018052782395097</v>
      </c>
      <c r="S51" s="7">
        <f>LN(Parameters!$C$9)+R51+F51+Parameters!$C$10*E51</f>
        <v>4.4690406880178219</v>
      </c>
      <c r="T51" s="7">
        <f>LN(Parameters!$C$9)+S51+G51+Parameters!$C$10*F51</f>
        <v>4.4086379047321786</v>
      </c>
      <c r="U51" s="7">
        <f>LN(Parameters!$C$9)+T51+H51+Parameters!$C$10*G51</f>
        <v>4.4828934320792406</v>
      </c>
      <c r="V51" s="7">
        <f>LN(Parameters!$C$9)+U51+I51+Parameters!$C$10*H51</f>
        <v>4.5524966143177368</v>
      </c>
      <c r="W51" s="7">
        <f>LN(Parameters!$C$9)+V51+J51+Parameters!$C$10*I51</f>
        <v>4.6704864792743397</v>
      </c>
      <c r="X51" s="7">
        <f>LN(Parameters!$C$9)+W51+K51+Parameters!$C$10*J51</f>
        <v>4.8187261976183722</v>
      </c>
      <c r="Y51" s="7">
        <f>LN(Parameters!$C$9)+X51+L51+Parameters!$C$10*K51</f>
        <v>4.8889768405887484</v>
      </c>
      <c r="Z51" s="7">
        <f>LN(Parameters!$C$9)+Y51+M51+Parameters!$C$10*L51</f>
        <v>4.9522112866625196</v>
      </c>
      <c r="AB51">
        <v>41</v>
      </c>
      <c r="AC51" s="13">
        <f t="shared" si="28"/>
        <v>100.00000000000004</v>
      </c>
      <c r="AD51" s="13">
        <f t="shared" si="29"/>
        <v>97.780530426625603</v>
      </c>
      <c r="AE51" s="13">
        <f t="shared" si="30"/>
        <v>90.179784041394413</v>
      </c>
      <c r="AF51" s="13">
        <f t="shared" si="31"/>
        <v>87.272960845779664</v>
      </c>
      <c r="AG51" s="13">
        <f t="shared" si="32"/>
        <v>82.15748094005022</v>
      </c>
      <c r="AH51" s="13">
        <f t="shared" si="33"/>
        <v>88.490343412656742</v>
      </c>
      <c r="AI51" s="13">
        <f t="shared" si="34"/>
        <v>94.868964111867172</v>
      </c>
      <c r="AJ51" s="13">
        <f t="shared" si="35"/>
        <v>106.74966130046573</v>
      </c>
      <c r="AK51" s="13">
        <f t="shared" si="36"/>
        <v>123.80728428043494</v>
      </c>
      <c r="AL51" s="13">
        <f t="shared" si="37"/>
        <v>132.81761091857322</v>
      </c>
      <c r="AM51" s="13">
        <f t="shared" si="38"/>
        <v>141.48748764870507</v>
      </c>
      <c r="AN51" s="4"/>
      <c r="AO51" s="13">
        <v>41</v>
      </c>
      <c r="AP51" s="13">
        <f t="shared" si="27"/>
        <v>-2.2194695733744396</v>
      </c>
      <c r="AQ51" s="13">
        <f t="shared" si="18"/>
        <v>-9.8202159586056297</v>
      </c>
      <c r="AR51" s="13">
        <f t="shared" si="19"/>
        <v>-12.727039154220378</v>
      </c>
      <c r="AS51" s="13">
        <f t="shared" si="20"/>
        <v>-17.842519059949822</v>
      </c>
      <c r="AT51" s="13">
        <f t="shared" si="21"/>
        <v>-11.509656587343301</v>
      </c>
      <c r="AU51" s="13">
        <f t="shared" si="22"/>
        <v>-5.131035888132871</v>
      </c>
      <c r="AV51" s="13">
        <f t="shared" si="23"/>
        <v>6.7496613004656894</v>
      </c>
      <c r="AW51" s="13">
        <f t="shared" si="24"/>
        <v>23.807284280434899</v>
      </c>
      <c r="AX51" s="13">
        <f t="shared" si="25"/>
        <v>32.81761091857318</v>
      </c>
      <c r="AY51" s="13">
        <f t="shared" si="26"/>
        <v>41.487487648705027</v>
      </c>
    </row>
    <row r="52" spans="2:51" x14ac:dyDescent="0.35">
      <c r="B52">
        <v>42</v>
      </c>
      <c r="C52" s="23">
        <f>(0.5-Data!B43)*Parameters!$C$11</f>
        <v>-1.6196341140355997E-2</v>
      </c>
      <c r="D52" s="23">
        <f>(0.5-Data!C43)*Parameters!$C$11</f>
        <v>4.4541468930494824E-3</v>
      </c>
      <c r="E52" s="23">
        <f>(0.5-Data!D43)*Parameters!$C$11</f>
        <v>-6.884118344136248E-3</v>
      </c>
      <c r="F52" s="23">
        <f>(0.5-Data!E43)*Parameters!$C$11</f>
        <v>6.7970928523021848E-2</v>
      </c>
      <c r="G52" s="23">
        <f>(0.5-Data!F43)*Parameters!$C$11</f>
        <v>-3.825038372591083E-2</v>
      </c>
      <c r="H52" s="23">
        <f>(0.5-Data!G43)*Parameters!$C$11</f>
        <v>1.6353883074621847E-2</v>
      </c>
      <c r="I52" s="23">
        <f>(0.5-Data!H43)*Parameters!$C$11</f>
        <v>8.0965299381484442E-3</v>
      </c>
      <c r="J52" s="23">
        <f>(0.5-Data!I43)*Parameters!$C$11</f>
        <v>1.8317540438194956E-2</v>
      </c>
      <c r="K52" s="23">
        <f>(0.5-Data!J43)*Parameters!$C$11</f>
        <v>2.387018097254421E-2</v>
      </c>
      <c r="L52" s="23">
        <f>(0.5-Data!K43)*Parameters!$C$11</f>
        <v>9.107159213940659E-2</v>
      </c>
      <c r="M52" s="23">
        <f>(0.5-Data!L43)*Parameters!$C$11</f>
        <v>-9.7992586548649271E-2</v>
      </c>
      <c r="O52">
        <v>42</v>
      </c>
      <c r="P52" s="40">
        <f>LN(Parameters!$C$2)</f>
        <v>4.6051701859880918</v>
      </c>
      <c r="Q52" s="7">
        <f>LN(Parameters!$C$9)+P52+D52+Parameters!$C$10*C52</f>
        <v>4.6318947816095255</v>
      </c>
      <c r="R52" s="7">
        <f>LN(Parameters!$C$9)+Q52+E52+Parameters!$C$10*D52</f>
        <v>4.6565738316088048</v>
      </c>
      <c r="S52" s="7">
        <f>LN(Parameters!$C$9)+R52+F52+Parameters!$C$10*E52</f>
        <v>4.7510057091185098</v>
      </c>
      <c r="T52" s="7">
        <f>LN(Parameters!$C$9)+S52+G52+Parameters!$C$10*F52</f>
        <v>4.7729010454695029</v>
      </c>
      <c r="U52" s="7">
        <f>LN(Parameters!$C$9)+T52+H52+Parameters!$C$10*G52</f>
        <v>4.8016010581090089</v>
      </c>
      <c r="V52" s="7">
        <f>LN(Parameters!$C$9)+U52+I52+Parameters!$C$10*H52</f>
        <v>4.8466156376722811</v>
      </c>
      <c r="W52" s="7">
        <f>LN(Parameters!$C$9)+V52+J52+Parameters!$C$10*I52</f>
        <v>4.8981354188241868</v>
      </c>
      <c r="X52" s="7">
        <f>LN(Parameters!$C$9)+W52+K52+Parameters!$C$10*J52</f>
        <v>4.9598072952354624</v>
      </c>
      <c r="Y52" s="7">
        <f>LN(Parameters!$C$9)+X52+L52+Parameters!$C$10*K52</f>
        <v>5.0911792710540578</v>
      </c>
      <c r="Z52" s="7">
        <f>LN(Parameters!$C$9)+Y52+M52+Parameters!$C$10*L52</f>
        <v>5.0637277032096852</v>
      </c>
      <c r="AB52">
        <v>42</v>
      </c>
      <c r="AC52" s="13">
        <f t="shared" si="28"/>
        <v>100.00000000000004</v>
      </c>
      <c r="AD52" s="13">
        <f t="shared" si="29"/>
        <v>102.70849001303108</v>
      </c>
      <c r="AE52" s="13">
        <f t="shared" si="30"/>
        <v>105.27477445495623</v>
      </c>
      <c r="AF52" s="13">
        <f t="shared" si="31"/>
        <v>115.7005871696042</v>
      </c>
      <c r="AG52" s="13">
        <f t="shared" si="32"/>
        <v>118.26182773150845</v>
      </c>
      <c r="AH52" s="13">
        <f t="shared" si="33"/>
        <v>121.70511858029786</v>
      </c>
      <c r="AI52" s="13">
        <f t="shared" si="34"/>
        <v>127.30880082167172</v>
      </c>
      <c r="AJ52" s="13">
        <f t="shared" si="35"/>
        <v>134.03961878476065</v>
      </c>
      <c r="AK52" s="13">
        <f t="shared" si="36"/>
        <v>142.56632004057548</v>
      </c>
      <c r="AL52" s="13">
        <f t="shared" si="37"/>
        <v>162.58147667786508</v>
      </c>
      <c r="AM52" s="13">
        <f t="shared" si="38"/>
        <v>158.17906327954432</v>
      </c>
      <c r="AN52" s="4"/>
      <c r="AO52" s="13">
        <v>42</v>
      </c>
      <c r="AP52" s="13">
        <f t="shared" si="27"/>
        <v>2.7084900130310388</v>
      </c>
      <c r="AQ52" s="13">
        <f t="shared" si="18"/>
        <v>5.2747744549561872</v>
      </c>
      <c r="AR52" s="13">
        <f t="shared" si="19"/>
        <v>15.700587169604162</v>
      </c>
      <c r="AS52" s="13">
        <f t="shared" si="20"/>
        <v>18.261827731508404</v>
      </c>
      <c r="AT52" s="13">
        <f t="shared" si="21"/>
        <v>21.705118580297821</v>
      </c>
      <c r="AU52" s="13">
        <f t="shared" si="22"/>
        <v>27.308800821671682</v>
      </c>
      <c r="AV52" s="13">
        <f t="shared" si="23"/>
        <v>34.039618784760606</v>
      </c>
      <c r="AW52" s="13">
        <f t="shared" si="24"/>
        <v>42.566320040575434</v>
      </c>
      <c r="AX52" s="13">
        <f t="shared" si="25"/>
        <v>62.581476677865041</v>
      </c>
      <c r="AY52" s="13">
        <f t="shared" si="26"/>
        <v>58.17906327954428</v>
      </c>
    </row>
    <row r="53" spans="2:51" x14ac:dyDescent="0.35">
      <c r="B53">
        <v>43</v>
      </c>
      <c r="C53" s="23">
        <f>(0.5-Data!B44)*Parameters!$C$11</f>
        <v>9.0124785242211181E-2</v>
      </c>
      <c r="D53" s="23">
        <f>(0.5-Data!C44)*Parameters!$C$11</f>
        <v>-1.5735220185087974E-2</v>
      </c>
      <c r="E53" s="23">
        <f>(0.5-Data!D44)*Parameters!$C$11</f>
        <v>2.9704328153976237E-2</v>
      </c>
      <c r="F53" s="23">
        <f>(0.5-Data!E44)*Parameters!$C$11</f>
        <v>3.2912021336432319E-2</v>
      </c>
      <c r="G53" s="23">
        <f>(0.5-Data!F44)*Parameters!$C$11</f>
        <v>8.1819358846693807E-2</v>
      </c>
      <c r="H53" s="23">
        <f>(0.5-Data!G44)*Parameters!$C$11</f>
        <v>7.7955074004674593E-2</v>
      </c>
      <c r="I53" s="23">
        <f>(0.5-Data!H44)*Parameters!$C$11</f>
        <v>-5.1797410179217088E-2</v>
      </c>
      <c r="J53" s="23">
        <f>(0.5-Data!I44)*Parameters!$C$11</f>
        <v>-8.5272326124264858E-2</v>
      </c>
      <c r="K53" s="23">
        <f>(0.5-Data!J44)*Parameters!$C$11</f>
        <v>1.9231586419562685E-2</v>
      </c>
      <c r="L53" s="23">
        <f>(0.5-Data!K44)*Parameters!$C$11</f>
        <v>1.511154088996236E-2</v>
      </c>
      <c r="M53" s="23">
        <f>(0.5-Data!L44)*Parameters!$C$11</f>
        <v>5.9634125728182101E-2</v>
      </c>
      <c r="O53">
        <v>43</v>
      </c>
      <c r="P53" s="40">
        <f>LN(Parameters!$C$2)</f>
        <v>4.6051701859880918</v>
      </c>
      <c r="Q53" s="7">
        <f>LN(Parameters!$C$9)+P53+D53+Parameters!$C$10*C53</f>
        <v>4.659549921403543</v>
      </c>
      <c r="R53" s="7">
        <f>LN(Parameters!$C$9)+Q53+E53+Parameters!$C$10*D53</f>
        <v>4.7117322027157744</v>
      </c>
      <c r="S53" s="7">
        <f>LN(Parameters!$C$9)+R53+F53+Parameters!$C$10*E53</f>
        <v>4.7875699739630404</v>
      </c>
      <c r="T53" s="7">
        <f>LN(Parameters!$C$9)+S53+G53+Parameters!$C$10*F53</f>
        <v>4.9137585446526728</v>
      </c>
      <c r="U53" s="7">
        <f>LN(Parameters!$C$9)+T53+H53+Parameters!$C$10*G53</f>
        <v>5.0580911323799036</v>
      </c>
      <c r="V53" s="7">
        <f>LN(Parameters!$C$9)+U53+I53+Parameters!$C$10*H53</f>
        <v>5.070932307744334</v>
      </c>
      <c r="W53" s="7">
        <f>LN(Parameters!$C$9)+V53+J53+Parameters!$C$10*I53</f>
        <v>4.9919099492809655</v>
      </c>
      <c r="X53" s="7">
        <f>LN(Parameters!$C$9)+W53+K53+Parameters!$C$10*J53</f>
        <v>5.0023277911861523</v>
      </c>
      <c r="Y53" s="7">
        <f>LN(Parameters!$C$9)+X53+L53+Parameters!$C$10*K53</f>
        <v>5.0556523482064621</v>
      </c>
      <c r="Z53" s="7">
        <f>LN(Parameters!$C$9)+Y53+M53+Parameters!$C$10*L53</f>
        <v>5.151645469576672</v>
      </c>
      <c r="AB53">
        <v>43</v>
      </c>
      <c r="AC53" s="13">
        <f t="shared" si="28"/>
        <v>100.00000000000004</v>
      </c>
      <c r="AD53" s="13">
        <f t="shared" si="29"/>
        <v>105.58854831485202</v>
      </c>
      <c r="AE53" s="13">
        <f t="shared" si="30"/>
        <v>111.24469146238179</v>
      </c>
      <c r="AF53" s="13">
        <f t="shared" si="31"/>
        <v>120.00938810893597</v>
      </c>
      <c r="AG53" s="13">
        <f t="shared" si="32"/>
        <v>136.15018047142451</v>
      </c>
      <c r="AH53" s="13">
        <f t="shared" si="33"/>
        <v>157.2899838191621</v>
      </c>
      <c r="AI53" s="13">
        <f t="shared" si="34"/>
        <v>159.3227959998635</v>
      </c>
      <c r="AJ53" s="13">
        <f t="shared" si="35"/>
        <v>147.21733278795421</v>
      </c>
      <c r="AK53" s="13">
        <f t="shared" si="36"/>
        <v>148.75903635507333</v>
      </c>
      <c r="AL53" s="13">
        <f t="shared" si="37"/>
        <v>156.90685487028517</v>
      </c>
      <c r="AM53" s="13">
        <f t="shared" si="38"/>
        <v>172.71545465149654</v>
      </c>
      <c r="AN53" s="4"/>
      <c r="AO53" s="13">
        <v>43</v>
      </c>
      <c r="AP53" s="13">
        <f t="shared" si="27"/>
        <v>5.5885483148519768</v>
      </c>
      <c r="AQ53" s="13">
        <f t="shared" si="18"/>
        <v>11.244691462381752</v>
      </c>
      <c r="AR53" s="13">
        <f t="shared" si="19"/>
        <v>20.009388108935923</v>
      </c>
      <c r="AS53" s="13">
        <f t="shared" si="20"/>
        <v>36.150180471424463</v>
      </c>
      <c r="AT53" s="13">
        <f t="shared" si="21"/>
        <v>57.28998381916206</v>
      </c>
      <c r="AU53" s="13">
        <f t="shared" si="22"/>
        <v>59.322795999863459</v>
      </c>
      <c r="AV53" s="13">
        <f t="shared" si="23"/>
        <v>47.217332787954163</v>
      </c>
      <c r="AW53" s="13">
        <f t="shared" si="24"/>
        <v>48.759036355073292</v>
      </c>
      <c r="AX53" s="13">
        <f t="shared" si="25"/>
        <v>56.90685487028513</v>
      </c>
      <c r="AY53" s="13">
        <f t="shared" si="26"/>
        <v>72.715454651496501</v>
      </c>
    </row>
    <row r="54" spans="2:51" x14ac:dyDescent="0.35">
      <c r="B54">
        <v>44</v>
      </c>
      <c r="C54" s="23">
        <f>(0.5-Data!B45)*Parameters!$C$11</f>
        <v>-2.3139148059084614E-2</v>
      </c>
      <c r="D54" s="23">
        <f>(0.5-Data!C45)*Parameters!$C$11</f>
        <v>2.2409936417375765E-4</v>
      </c>
      <c r="E54" s="23">
        <f>(0.5-Data!D45)*Parameters!$C$11</f>
        <v>-4.0253829882736229E-2</v>
      </c>
      <c r="F54" s="23">
        <f>(0.5-Data!E45)*Parameters!$C$11</f>
        <v>-1.8878725870062476E-2</v>
      </c>
      <c r="G54" s="23">
        <f>(0.5-Data!F45)*Parameters!$C$11</f>
        <v>6.6084404228483204E-2</v>
      </c>
      <c r="H54" s="23">
        <f>(0.5-Data!G45)*Parameters!$C$11</f>
        <v>6.8312168387159145E-2</v>
      </c>
      <c r="I54" s="23">
        <f>(0.5-Data!H45)*Parameters!$C$11</f>
        <v>-4.1683173343233973E-2</v>
      </c>
      <c r="J54" s="23">
        <f>(0.5-Data!I45)*Parameters!$C$11</f>
        <v>2.5487394911601836E-2</v>
      </c>
      <c r="K54" s="23">
        <f>(0.5-Data!J45)*Parameters!$C$11</f>
        <v>9.4506078545141398E-2</v>
      </c>
      <c r="L54" s="23">
        <f>(0.5-Data!K45)*Parameters!$C$11</f>
        <v>3.4431953081222065E-2</v>
      </c>
      <c r="M54" s="23">
        <f>(0.5-Data!L45)*Parameters!$C$11</f>
        <v>-2.3994965842208352E-2</v>
      </c>
      <c r="O54">
        <v>44</v>
      </c>
      <c r="P54" s="40">
        <f>LN(Parameters!$C$2)</f>
        <v>4.6051701859880918</v>
      </c>
      <c r="Q54" s="7">
        <f>LN(Parameters!$C$9)+P54+D54+Parameters!$C$10*C54</f>
        <v>4.6245404709672222</v>
      </c>
      <c r="R54" s="7">
        <f>LN(Parameters!$C$9)+Q54+E54+Parameters!$C$10*D54</f>
        <v>4.6139462880399078</v>
      </c>
      <c r="S54" s="7">
        <f>LN(Parameters!$C$9)+R54+F54+Parameters!$C$10*E54</f>
        <v>4.6065121409641581</v>
      </c>
      <c r="T54" s="7">
        <f>LN(Parameters!$C$9)+S54+G54+Parameters!$C$10*F54</f>
        <v>4.6936599207926575</v>
      </c>
      <c r="U54" s="7">
        <f>LN(Parameters!$C$9)+T54+H54+Parameters!$C$10*G54</f>
        <v>4.8212688733241782</v>
      </c>
      <c r="V54" s="7">
        <f>LN(Parameters!$C$9)+U54+I54+Parameters!$C$10*H54</f>
        <v>4.8398849779967099</v>
      </c>
      <c r="W54" s="7">
        <f>LN(Parameters!$C$9)+V54+J54+Parameters!$C$10*I54</f>
        <v>4.8761737471454012</v>
      </c>
      <c r="X54" s="7">
        <f>LN(Parameters!$C$9)+W54+K54+Parameters!$C$10*J54</f>
        <v>5.011707955642307</v>
      </c>
      <c r="Y54" s="7">
        <f>LN(Parameters!$C$9)+X54+L54+Parameters!$C$10*K54</f>
        <v>5.1182264463103868</v>
      </c>
      <c r="Z54" s="7">
        <f>LN(Parameters!$C$9)+Y54+M54+Parameters!$C$10*L54</f>
        <v>5.1392846615962728</v>
      </c>
      <c r="AB54">
        <v>44</v>
      </c>
      <c r="AC54" s="13">
        <f t="shared" si="28"/>
        <v>100.00000000000004</v>
      </c>
      <c r="AD54" s="13">
        <f t="shared" si="29"/>
        <v>101.95591061520118</v>
      </c>
      <c r="AE54" s="13">
        <f t="shared" si="30"/>
        <v>100.88147249388814</v>
      </c>
      <c r="AF54" s="13">
        <f t="shared" si="31"/>
        <v>100.13428558005559</v>
      </c>
      <c r="AG54" s="13">
        <f t="shared" si="32"/>
        <v>109.25230375904205</v>
      </c>
      <c r="AH54" s="13">
        <f t="shared" si="33"/>
        <v>124.12248661321313</v>
      </c>
      <c r="AI54" s="13">
        <f t="shared" si="34"/>
        <v>126.45480580849055</v>
      </c>
      <c r="AJ54" s="13">
        <f t="shared" si="35"/>
        <v>131.12797400497047</v>
      </c>
      <c r="AK54" s="13">
        <f t="shared" si="36"/>
        <v>150.16098555798058</v>
      </c>
      <c r="AL54" s="13">
        <f t="shared" si="37"/>
        <v>167.03885437948406</v>
      </c>
      <c r="AM54" s="13">
        <f t="shared" si="38"/>
        <v>170.59369244410803</v>
      </c>
      <c r="AN54" s="4"/>
      <c r="AO54" s="13">
        <v>44</v>
      </c>
      <c r="AP54" s="13">
        <f t="shared" si="27"/>
        <v>1.9559106152011339</v>
      </c>
      <c r="AQ54" s="13">
        <f t="shared" si="18"/>
        <v>0.88147249388809712</v>
      </c>
      <c r="AR54" s="13">
        <f t="shared" si="19"/>
        <v>0.13428558005554692</v>
      </c>
      <c r="AS54" s="13">
        <f t="shared" si="20"/>
        <v>9.2523037590420074</v>
      </c>
      <c r="AT54" s="13">
        <f t="shared" si="21"/>
        <v>24.122486613213084</v>
      </c>
      <c r="AU54" s="13">
        <f t="shared" si="22"/>
        <v>26.454805808490505</v>
      </c>
      <c r="AV54" s="13">
        <f t="shared" si="23"/>
        <v>31.127974004970426</v>
      </c>
      <c r="AW54" s="13">
        <f t="shared" si="24"/>
        <v>50.160985557980538</v>
      </c>
      <c r="AX54" s="13">
        <f t="shared" si="25"/>
        <v>67.038854379484022</v>
      </c>
      <c r="AY54" s="13">
        <f t="shared" si="26"/>
        <v>70.593692444107987</v>
      </c>
    </row>
    <row r="55" spans="2:51" x14ac:dyDescent="0.35">
      <c r="B55">
        <v>45</v>
      </c>
      <c r="C55" s="23">
        <f>(0.5-Data!B46)*Parameters!$C$11</f>
        <v>-8.9231698610202595E-2</v>
      </c>
      <c r="D55" s="23">
        <f>(0.5-Data!C46)*Parameters!$C$11</f>
        <v>9.5700327161806431E-2</v>
      </c>
      <c r="E55" s="23">
        <f>(0.5-Data!D46)*Parameters!$C$11</f>
        <v>-3.415803153917505E-2</v>
      </c>
      <c r="F55" s="23">
        <f>(0.5-Data!E46)*Parameters!$C$11</f>
        <v>1.6116509777314224E-2</v>
      </c>
      <c r="G55" s="23">
        <f>(0.5-Data!F46)*Parameters!$C$11</f>
        <v>6.5412592131246602E-2</v>
      </c>
      <c r="H55" s="23">
        <f>(0.5-Data!G46)*Parameters!$C$11</f>
        <v>9.0830651996431977E-2</v>
      </c>
      <c r="I55" s="23">
        <f>(0.5-Data!H46)*Parameters!$C$11</f>
        <v>-2.082899100736171E-2</v>
      </c>
      <c r="J55" s="23">
        <f>(0.5-Data!I46)*Parameters!$C$11</f>
        <v>3.6581786661325631E-2</v>
      </c>
      <c r="K55" s="23">
        <f>(0.5-Data!J46)*Parameters!$C$11</f>
        <v>-8.0867061383713676E-2</v>
      </c>
      <c r="L55" s="23">
        <f>(0.5-Data!K46)*Parameters!$C$11</f>
        <v>8.7386168960737462E-2</v>
      </c>
      <c r="M55" s="23">
        <f>(0.5-Data!L46)*Parameters!$C$11</f>
        <v>-4.0035688670598306E-2</v>
      </c>
      <c r="O55">
        <v>45</v>
      </c>
      <c r="P55" s="40">
        <f>LN(Parameters!$C$2)</f>
        <v>4.6051701859880918</v>
      </c>
      <c r="Q55" s="7">
        <f>LN(Parameters!$C$9)+P55+D55+Parameters!$C$10*C55</f>
        <v>4.6902750510168509</v>
      </c>
      <c r="R55" s="7">
        <f>LN(Parameters!$C$9)+Q55+E55+Parameters!$C$10*D55</f>
        <v>4.7287409689420326</v>
      </c>
      <c r="S55" s="7">
        <f>LN(Parameters!$C$9)+R55+F55+Parameters!$C$10*E55</f>
        <v>4.7590451667682618</v>
      </c>
      <c r="T55" s="7">
        <f>LN(Parameters!$C$9)+S55+G55+Parameters!$C$10*F55</f>
        <v>4.8612689905408439</v>
      </c>
      <c r="U55" s="7">
        <f>LN(Parameters!$C$9)+T55+H55+Parameters!$C$10*G55</f>
        <v>5.0110941112378811</v>
      </c>
      <c r="V55" s="7">
        <f>LN(Parameters!$C$9)+U55+I55+Parameters!$C$10*H55</f>
        <v>5.0606977158704582</v>
      </c>
      <c r="W55" s="7">
        <f>LN(Parameters!$C$9)+V55+J55+Parameters!$C$10*I55</f>
        <v>5.1174652588200154</v>
      </c>
      <c r="X55" s="7">
        <f>LN(Parameters!$C$9)+W55+K55+Parameters!$C$10*J55</f>
        <v>5.0826188036754418</v>
      </c>
      <c r="Y55" s="7">
        <f>LN(Parameters!$C$9)+X55+L55+Parameters!$C$10*K55</f>
        <v>5.1631735972550521</v>
      </c>
      <c r="Z55" s="7">
        <f>LN(Parameters!$C$9)+Y55+M55+Parameters!$C$10*L55</f>
        <v>5.19202048685833</v>
      </c>
      <c r="AB55">
        <v>45</v>
      </c>
      <c r="AC55" s="13">
        <f t="shared" si="28"/>
        <v>100.00000000000004</v>
      </c>
      <c r="AD55" s="13">
        <f t="shared" si="29"/>
        <v>108.88312410312518</v>
      </c>
      <c r="AE55" s="13">
        <f t="shared" si="30"/>
        <v>113.15300947501143</v>
      </c>
      <c r="AF55" s="13">
        <f t="shared" si="31"/>
        <v>116.6345062113469</v>
      </c>
      <c r="AG55" s="13">
        <f t="shared" si="32"/>
        <v>129.18803652957271</v>
      </c>
      <c r="AH55" s="13">
        <f t="shared" si="33"/>
        <v>150.06883836214647</v>
      </c>
      <c r="AI55" s="13">
        <f t="shared" si="34"/>
        <v>157.70050809467963</v>
      </c>
      <c r="AJ55" s="13">
        <f t="shared" si="35"/>
        <v>166.91175487253864</v>
      </c>
      <c r="AK55" s="13">
        <f t="shared" si="36"/>
        <v>161.19564340366153</v>
      </c>
      <c r="AL55" s="13">
        <f t="shared" si="37"/>
        <v>174.71806143967848</v>
      </c>
      <c r="AM55" s="13">
        <f t="shared" si="38"/>
        <v>179.83153335962183</v>
      </c>
      <c r="AN55" s="4"/>
      <c r="AO55" s="13">
        <v>45</v>
      </c>
      <c r="AP55" s="13">
        <f t="shared" si="27"/>
        <v>8.8831241031251409</v>
      </c>
      <c r="AQ55" s="13">
        <f t="shared" si="18"/>
        <v>13.153009475011388</v>
      </c>
      <c r="AR55" s="13">
        <f t="shared" si="19"/>
        <v>16.63450621134686</v>
      </c>
      <c r="AS55" s="13">
        <f t="shared" si="20"/>
        <v>29.18803652957267</v>
      </c>
      <c r="AT55" s="13">
        <f t="shared" si="21"/>
        <v>50.068838362146423</v>
      </c>
      <c r="AU55" s="13">
        <f t="shared" si="22"/>
        <v>57.700508094679591</v>
      </c>
      <c r="AV55" s="13">
        <f t="shared" si="23"/>
        <v>66.911754872538594</v>
      </c>
      <c r="AW55" s="13">
        <f t="shared" si="24"/>
        <v>61.195643403661492</v>
      </c>
      <c r="AX55" s="13">
        <f t="shared" si="25"/>
        <v>74.718061439678436</v>
      </c>
      <c r="AY55" s="13">
        <f t="shared" si="26"/>
        <v>79.831533359621787</v>
      </c>
    </row>
    <row r="56" spans="2:51" x14ac:dyDescent="0.35">
      <c r="B56">
        <v>46</v>
      </c>
      <c r="C56" s="23">
        <f>(0.5-Data!B47)*Parameters!$C$11</f>
        <v>2.2466458711906823E-2</v>
      </c>
      <c r="D56" s="23">
        <f>(0.5-Data!C47)*Parameters!$C$11</f>
        <v>3.3132937128258023E-2</v>
      </c>
      <c r="E56" s="23">
        <f>(0.5-Data!D47)*Parameters!$C$11</f>
        <v>4.7426670834852414E-2</v>
      </c>
      <c r="F56" s="23">
        <f>(0.5-Data!E47)*Parameters!$C$11</f>
        <v>-6.671463548210442E-2</v>
      </c>
      <c r="G56" s="23">
        <f>(0.5-Data!F47)*Parameters!$C$11</f>
        <v>6.5811334717552739E-2</v>
      </c>
      <c r="H56" s="23">
        <f>(0.5-Data!G47)*Parameters!$C$11</f>
        <v>7.1830277854154898E-2</v>
      </c>
      <c r="I56" s="23">
        <f>(0.5-Data!H47)*Parameters!$C$11</f>
        <v>8.6413305735587753E-2</v>
      </c>
      <c r="J56" s="23">
        <f>(0.5-Data!I47)*Parameters!$C$11</f>
        <v>3.8702976637747577E-2</v>
      </c>
      <c r="K56" s="23">
        <f>(0.5-Data!J47)*Parameters!$C$11</f>
        <v>7.6587203296866288E-2</v>
      </c>
      <c r="L56" s="23">
        <f>(0.5-Data!K47)*Parameters!$C$11</f>
        <v>-4.4118835713321564E-2</v>
      </c>
      <c r="M56" s="23">
        <f>(0.5-Data!L47)*Parameters!$C$11</f>
        <v>8.5031484235228494E-2</v>
      </c>
      <c r="O56">
        <v>46</v>
      </c>
      <c r="P56" s="40">
        <f>LN(Parameters!$C$2)</f>
        <v>4.6051701859880918</v>
      </c>
      <c r="Q56" s="7">
        <f>LN(Parameters!$C$9)+P56+D56+Parameters!$C$10*C56</f>
        <v>4.6779718317782519</v>
      </c>
      <c r="R56" s="7">
        <f>LN(Parameters!$C$9)+Q56+E56+Parameters!$C$10*D56</f>
        <v>4.7698671265623647</v>
      </c>
      <c r="S56" s="7">
        <f>LN(Parameters!$C$9)+R56+F56+Parameters!$C$10*E56</f>
        <v>4.7540532951974876</v>
      </c>
      <c r="T56" s="7">
        <f>LN(Parameters!$C$9)+S56+G56+Parameters!$C$10*F56</f>
        <v>4.8194018461896375</v>
      </c>
      <c r="U56" s="7">
        <f>LN(Parameters!$C$9)+T56+H56+Parameters!$C$10*G56</f>
        <v>4.9504060269082357</v>
      </c>
      <c r="V56" s="7">
        <f>LN(Parameters!$C$9)+U56+I56+Parameters!$C$10*H56</f>
        <v>5.0987017599197371</v>
      </c>
      <c r="W56" s="7">
        <f>LN(Parameters!$C$9)+V56+J56+Parameters!$C$10*I56</f>
        <v>5.2058495263800433</v>
      </c>
      <c r="X56" s="7">
        <f>LN(Parameters!$C$9)+W56+K56+Parameters!$C$10*J56</f>
        <v>5.3294118714054406</v>
      </c>
      <c r="Y56" s="7">
        <f>LN(Parameters!$C$9)+X56+L56+Parameters!$C$10*K56</f>
        <v>5.3493160794172523</v>
      </c>
      <c r="Z56" s="7">
        <f>LN(Parameters!$C$9)+Y56+M56+Parameters!$C$10*L56</f>
        <v>5.4440528898230305</v>
      </c>
      <c r="AB56">
        <v>46</v>
      </c>
      <c r="AC56" s="13">
        <f t="shared" si="28"/>
        <v>100.00000000000004</v>
      </c>
      <c r="AD56" s="13">
        <f t="shared" si="29"/>
        <v>107.55171823946368</v>
      </c>
      <c r="AE56" s="13">
        <f t="shared" si="30"/>
        <v>117.90357466653467</v>
      </c>
      <c r="AF56" s="13">
        <f t="shared" si="31"/>
        <v>116.05373251548383</v>
      </c>
      <c r="AG56" s="13">
        <f t="shared" si="32"/>
        <v>123.89096276061078</v>
      </c>
      <c r="AH56" s="13">
        <f t="shared" si="33"/>
        <v>141.23229639407381</v>
      </c>
      <c r="AI56" s="13">
        <f t="shared" si="34"/>
        <v>163.80910564950815</v>
      </c>
      <c r="AJ56" s="13">
        <f t="shared" si="35"/>
        <v>182.33570598427582</v>
      </c>
      <c r="AK56" s="13">
        <f t="shared" si="36"/>
        <v>206.31659777666241</v>
      </c>
      <c r="AL56" s="13">
        <f t="shared" si="37"/>
        <v>210.46430776137692</v>
      </c>
      <c r="AM56" s="13">
        <f t="shared" si="38"/>
        <v>231.37803541219336</v>
      </c>
      <c r="AN56" s="4"/>
      <c r="AO56" s="13">
        <v>46</v>
      </c>
      <c r="AP56" s="13">
        <f t="shared" si="27"/>
        <v>7.5517182394636393</v>
      </c>
      <c r="AQ56" s="13">
        <f t="shared" si="18"/>
        <v>17.903574666534624</v>
      </c>
      <c r="AR56" s="13">
        <f t="shared" si="19"/>
        <v>16.053732515483787</v>
      </c>
      <c r="AS56" s="13">
        <f t="shared" si="20"/>
        <v>23.890962760610734</v>
      </c>
      <c r="AT56" s="13">
        <f t="shared" si="21"/>
        <v>41.232296394073771</v>
      </c>
      <c r="AU56" s="13">
        <f t="shared" si="22"/>
        <v>63.809105649508112</v>
      </c>
      <c r="AV56" s="13">
        <f t="shared" si="23"/>
        <v>82.335705984275776</v>
      </c>
      <c r="AW56" s="13">
        <f t="shared" si="24"/>
        <v>106.31659777666236</v>
      </c>
      <c r="AX56" s="13">
        <f t="shared" si="25"/>
        <v>110.46430776137687</v>
      </c>
      <c r="AY56" s="13">
        <f t="shared" si="26"/>
        <v>131.3780354121933</v>
      </c>
    </row>
    <row r="57" spans="2:51" x14ac:dyDescent="0.35">
      <c r="B57">
        <v>47</v>
      </c>
      <c r="C57" s="23">
        <f>(0.5-Data!B48)*Parameters!$C$11</f>
        <v>-1.7833586693731364E-3</v>
      </c>
      <c r="D57" s="23">
        <f>(0.5-Data!C48)*Parameters!$C$11</f>
        <v>-7.9548140404695364E-2</v>
      </c>
      <c r="E57" s="23">
        <f>(0.5-Data!D48)*Parameters!$C$11</f>
        <v>-6.2687984204315983E-3</v>
      </c>
      <c r="F57" s="23">
        <f>(0.5-Data!E48)*Parameters!$C$11</f>
        <v>-9.4975573309806771E-2</v>
      </c>
      <c r="G57" s="23">
        <f>(0.5-Data!F48)*Parameters!$C$11</f>
        <v>-9.238710823855685E-2</v>
      </c>
      <c r="H57" s="23">
        <f>(0.5-Data!G48)*Parameters!$C$11</f>
        <v>-5.2986749062489395E-2</v>
      </c>
      <c r="I57" s="23">
        <f>(0.5-Data!H48)*Parameters!$C$11</f>
        <v>8.5756911649577772E-2</v>
      </c>
      <c r="J57" s="23">
        <f>(0.5-Data!I48)*Parameters!$C$11</f>
        <v>-1.4449485104840055E-2</v>
      </c>
      <c r="K57" s="23">
        <f>(0.5-Data!J48)*Parameters!$C$11</f>
        <v>-3.4926808201614937E-2</v>
      </c>
      <c r="L57" s="23">
        <f>(0.5-Data!K48)*Parameters!$C$11</f>
        <v>5.1994212005881238E-2</v>
      </c>
      <c r="M57" s="23">
        <f>(0.5-Data!L48)*Parameters!$C$11</f>
        <v>5.099855473661899E-2</v>
      </c>
      <c r="O57">
        <v>47</v>
      </c>
      <c r="P57" s="40">
        <f>LN(Parameters!$C$2)</f>
        <v>4.6051701859880918</v>
      </c>
      <c r="Q57" s="7">
        <f>LN(Parameters!$C$9)+P57+D57+Parameters!$C$10*C57</f>
        <v>4.5543783364237234</v>
      </c>
      <c r="R57" s="7">
        <f>LN(Parameters!$C$9)+Q57+E57+Parameters!$C$10*D57</f>
        <v>4.5418716770627228</v>
      </c>
      <c r="S57" s="7">
        <f>LN(Parameters!$C$9)+R57+F57+Parameters!$C$10*E57</f>
        <v>4.4736339467052657</v>
      </c>
      <c r="T57" s="7">
        <f>LN(Parameters!$C$9)+S57+G57+Parameters!$C$10*F57</f>
        <v>4.3680666327188398</v>
      </c>
      <c r="U57" s="7">
        <f>LN(Parameters!$C$9)+T57+H57+Parameters!$C$10*G57</f>
        <v>4.3030644871905439</v>
      </c>
      <c r="V57" s="7">
        <f>LN(Parameters!$C$9)+U57+I57+Parameters!$C$10*H57</f>
        <v>4.3945361640035454</v>
      </c>
      <c r="W57" s="7">
        <f>LN(Parameters!$C$9)+V57+J57+Parameters!$C$10*I57</f>
        <v>4.4482360913825598</v>
      </c>
      <c r="X57" s="7">
        <f>LN(Parameters!$C$9)+W57+K57+Parameters!$C$10*J57</f>
        <v>4.4363658171253118</v>
      </c>
      <c r="Y57" s="7">
        <f>LN(Parameters!$C$9)+X57+L57+Parameters!$C$10*K57</f>
        <v>4.5022017676820099</v>
      </c>
      <c r="Z57" s="7">
        <f>LN(Parameters!$C$9)+Y57+M57+Parameters!$C$10*L57</f>
        <v>4.6061565200628198</v>
      </c>
      <c r="AB57">
        <v>47</v>
      </c>
      <c r="AC57" s="13">
        <f t="shared" si="28"/>
        <v>100.00000000000004</v>
      </c>
      <c r="AD57" s="13">
        <f t="shared" si="29"/>
        <v>95.047649203927222</v>
      </c>
      <c r="AE57" s="13">
        <f t="shared" si="30"/>
        <v>93.866323251114778</v>
      </c>
      <c r="AF57" s="13">
        <f t="shared" si="31"/>
        <v>87.67475018613932</v>
      </c>
      <c r="AG57" s="13">
        <f t="shared" si="32"/>
        <v>78.890958962046554</v>
      </c>
      <c r="AH57" s="13">
        <f t="shared" si="33"/>
        <v>73.925992187497599</v>
      </c>
      <c r="AI57" s="13">
        <f t="shared" si="34"/>
        <v>81.007048062438784</v>
      </c>
      <c r="AJ57" s="13">
        <f t="shared" si="35"/>
        <v>85.476039028208859</v>
      </c>
      <c r="AK57" s="13">
        <f t="shared" si="36"/>
        <v>84.467413178457932</v>
      </c>
      <c r="AL57" s="13">
        <f t="shared" si="37"/>
        <v>90.215546462936558</v>
      </c>
      <c r="AM57" s="13">
        <f t="shared" si="38"/>
        <v>100.09868206621481</v>
      </c>
      <c r="AN57" s="4"/>
      <c r="AO57" s="13">
        <v>47</v>
      </c>
      <c r="AP57" s="13">
        <f t="shared" si="27"/>
        <v>-4.952350796072821</v>
      </c>
      <c r="AQ57" s="13">
        <f t="shared" si="18"/>
        <v>-6.1336767488852644</v>
      </c>
      <c r="AR57" s="13">
        <f t="shared" si="19"/>
        <v>-12.325249813860722</v>
      </c>
      <c r="AS57" s="13">
        <f t="shared" si="20"/>
        <v>-21.109041037953489</v>
      </c>
      <c r="AT57" s="13">
        <f t="shared" si="21"/>
        <v>-26.074007812502444</v>
      </c>
      <c r="AU57" s="13">
        <f t="shared" si="22"/>
        <v>-18.992951937561259</v>
      </c>
      <c r="AV57" s="13">
        <f t="shared" si="23"/>
        <v>-14.523960971791183</v>
      </c>
      <c r="AW57" s="13">
        <f t="shared" si="24"/>
        <v>-15.532586821542111</v>
      </c>
      <c r="AX57" s="13">
        <f t="shared" si="25"/>
        <v>-9.7844535370634844</v>
      </c>
      <c r="AY57" s="13">
        <f t="shared" si="26"/>
        <v>9.8682066214763609E-2</v>
      </c>
    </row>
    <row r="58" spans="2:51" x14ac:dyDescent="0.35">
      <c r="B58">
        <v>48</v>
      </c>
      <c r="C58" s="23">
        <f>(0.5-Data!B49)*Parameters!$C$11</f>
        <v>2.3862179417341301E-2</v>
      </c>
      <c r="D58" s="23">
        <f>(0.5-Data!C49)*Parameters!$C$11</f>
        <v>2.7748973322967042E-2</v>
      </c>
      <c r="E58" s="23">
        <f>(0.5-Data!D49)*Parameters!$C$11</f>
        <v>-7.0149323219062309E-2</v>
      </c>
      <c r="F58" s="23">
        <f>(0.5-Data!E49)*Parameters!$C$11</f>
        <v>8.5184420986808077E-2</v>
      </c>
      <c r="G58" s="23">
        <f>(0.5-Data!F49)*Parameters!$C$11</f>
        <v>4.5082586560479615E-2</v>
      </c>
      <c r="H58" s="23">
        <f>(0.5-Data!G49)*Parameters!$C$11</f>
        <v>-9.2856650927370124E-2</v>
      </c>
      <c r="I58" s="23">
        <f>(0.5-Data!H49)*Parameters!$C$11</f>
        <v>-8.8512409900901909E-2</v>
      </c>
      <c r="J58" s="23">
        <f>(0.5-Data!I49)*Parameters!$C$11</f>
        <v>-6.1865554893770082E-2</v>
      </c>
      <c r="K58" s="23">
        <f>(0.5-Data!J49)*Parameters!$C$11</f>
        <v>-5.3041002540846318E-3</v>
      </c>
      <c r="L58" s="23">
        <f>(0.5-Data!K49)*Parameters!$C$11</f>
        <v>-6.1866658615484328E-2</v>
      </c>
      <c r="M58" s="23">
        <f>(0.5-Data!L49)*Parameters!$C$11</f>
        <v>5.9844351427119996E-2</v>
      </c>
      <c r="O58">
        <v>48</v>
      </c>
      <c r="P58" s="40">
        <f>LN(Parameters!$C$2)</f>
        <v>4.6051701859880918</v>
      </c>
      <c r="Q58" s="7">
        <f>LN(Parameters!$C$9)+P58+D58+Parameters!$C$10*C58</f>
        <v>4.6732159422904065</v>
      </c>
      <c r="R58" s="7">
        <f>LN(Parameters!$C$9)+Q58+E58+Parameters!$C$10*D58</f>
        <v>4.6451124593082236</v>
      </c>
      <c r="S58" s="7">
        <f>LN(Parameters!$C$9)+R58+F58+Parameters!$C$10*E58</f>
        <v>4.7282884870879975</v>
      </c>
      <c r="T58" s="7">
        <f>LN(Parameters!$C$9)+S58+G58+Parameters!$C$10*F58</f>
        <v>4.8412628653340857</v>
      </c>
      <c r="U58" s="7">
        <f>LN(Parameters!$C$9)+T58+H58+Parameters!$C$10*G58</f>
        <v>4.7982521806004756</v>
      </c>
      <c r="V58" s="7">
        <f>LN(Parameters!$C$9)+U58+I58+Parameters!$C$10*H58</f>
        <v>4.6975130800238007</v>
      </c>
      <c r="W58" s="7">
        <f>LN(Parameters!$C$9)+V58+J58+Parameters!$C$10*I58</f>
        <v>4.6253757429161686</v>
      </c>
      <c r="X58" s="7">
        <f>LN(Parameters!$C$9)+W58+K58+Parameters!$C$10*J58</f>
        <v>4.6217909452014316</v>
      </c>
      <c r="Y58" s="7">
        <f>LN(Parameters!$C$9)+X58+L58+Parameters!$C$10*K58</f>
        <v>4.5870962437131535</v>
      </c>
      <c r="Z58" s="7">
        <f>LN(Parameters!$C$9)+Y58+M58+Parameters!$C$10*L58</f>
        <v>4.6486594010048501</v>
      </c>
      <c r="AB58">
        <v>48</v>
      </c>
      <c r="AC58" s="13">
        <f t="shared" si="28"/>
        <v>100.00000000000004</v>
      </c>
      <c r="AD58" s="13">
        <f t="shared" si="29"/>
        <v>107.04142855579133</v>
      </c>
      <c r="AE58" s="13">
        <f t="shared" si="30"/>
        <v>104.07506933761732</v>
      </c>
      <c r="AF58" s="13">
        <f t="shared" si="31"/>
        <v>113.10182137321149</v>
      </c>
      <c r="AG58" s="13">
        <f t="shared" si="32"/>
        <v>126.62916638119064</v>
      </c>
      <c r="AH58" s="13">
        <f t="shared" si="33"/>
        <v>121.29822474509292</v>
      </c>
      <c r="AI58" s="13">
        <f t="shared" si="34"/>
        <v>109.6740823499908</v>
      </c>
      <c r="AJ58" s="13">
        <f t="shared" si="35"/>
        <v>102.04110710353244</v>
      </c>
      <c r="AK58" s="13">
        <f t="shared" si="36"/>
        <v>101.67596524685472</v>
      </c>
      <c r="AL58" s="13">
        <f t="shared" si="37"/>
        <v>98.208841182210975</v>
      </c>
      <c r="AM58" s="13">
        <f t="shared" si="38"/>
        <v>104.44487298892348</v>
      </c>
      <c r="AN58" s="4"/>
      <c r="AO58" s="13">
        <v>48</v>
      </c>
      <c r="AP58" s="13">
        <f t="shared" si="27"/>
        <v>7.0414285557912848</v>
      </c>
      <c r="AQ58" s="13">
        <f t="shared" si="18"/>
        <v>4.0750693376172791</v>
      </c>
      <c r="AR58" s="13">
        <f t="shared" si="19"/>
        <v>13.10182137321145</v>
      </c>
      <c r="AS58" s="13">
        <f t="shared" si="20"/>
        <v>26.629166381190601</v>
      </c>
      <c r="AT58" s="13">
        <f t="shared" si="21"/>
        <v>21.298224745092881</v>
      </c>
      <c r="AU58" s="13">
        <f t="shared" si="22"/>
        <v>9.6740823499907549</v>
      </c>
      <c r="AV58" s="13">
        <f t="shared" si="23"/>
        <v>2.0411071035323971</v>
      </c>
      <c r="AW58" s="13">
        <f t="shared" si="24"/>
        <v>1.6759652468546733</v>
      </c>
      <c r="AX58" s="13">
        <f t="shared" si="25"/>
        <v>-1.7911588177890678</v>
      </c>
      <c r="AY58" s="13">
        <f t="shared" si="26"/>
        <v>4.4448729889234357</v>
      </c>
    </row>
    <row r="59" spans="2:51" x14ac:dyDescent="0.35">
      <c r="B59">
        <v>49</v>
      </c>
      <c r="C59" s="23">
        <f>(0.5-Data!B50)*Parameters!$C$11</f>
        <v>6.3460088029680797E-2</v>
      </c>
      <c r="D59" s="23">
        <f>(0.5-Data!C50)*Parameters!$C$11</f>
        <v>-7.4979950738496795E-2</v>
      </c>
      <c r="E59" s="23">
        <f>(0.5-Data!D50)*Parameters!$C$11</f>
        <v>-2.0371139254941318E-2</v>
      </c>
      <c r="F59" s="23">
        <f>(0.5-Data!E50)*Parameters!$C$11</f>
        <v>-6.1559363088166501E-2</v>
      </c>
      <c r="G59" s="23">
        <f>(0.5-Data!F50)*Parameters!$C$11</f>
        <v>9.9321815373804676E-2</v>
      </c>
      <c r="H59" s="23">
        <f>(0.5-Data!G50)*Parameters!$C$11</f>
        <v>6.4136723431011025E-2</v>
      </c>
      <c r="I59" s="23">
        <f>(0.5-Data!H50)*Parameters!$C$11</f>
        <v>-2.8354244371175244E-2</v>
      </c>
      <c r="J59" s="23">
        <f>(0.5-Data!I50)*Parameters!$C$11</f>
        <v>-2.9447601899052381E-3</v>
      </c>
      <c r="K59" s="23">
        <f>(0.5-Data!J50)*Parameters!$C$11</f>
        <v>-8.3915007082131621E-2</v>
      </c>
      <c r="L59" s="23">
        <f>(0.5-Data!K50)*Parameters!$C$11</f>
        <v>-1.95077118665151E-2</v>
      </c>
      <c r="M59" s="23">
        <f>(0.5-Data!L50)*Parameters!$C$11</f>
        <v>5.8943956836759459E-2</v>
      </c>
      <c r="O59">
        <v>49</v>
      </c>
      <c r="P59" s="40">
        <f>LN(Parameters!$C$2)</f>
        <v>4.6051701859880918</v>
      </c>
      <c r="Q59" s="7">
        <f>LN(Parameters!$C$9)+P59+D59+Parameters!$C$10*C59</f>
        <v>4.5883060771044955</v>
      </c>
      <c r="R59" s="7">
        <f>LN(Parameters!$C$9)+Q59+E59+Parameters!$C$10*D59</f>
        <v>4.5637527622587744</v>
      </c>
      <c r="S59" s="7">
        <f>LN(Parameters!$C$9)+R59+F59+Parameters!$C$10*E59</f>
        <v>4.5225851887474287</v>
      </c>
      <c r="T59" s="7">
        <f>LN(Parameters!$C$9)+S59+G59+Parameters!$C$10*F59</f>
        <v>4.6237640929731025</v>
      </c>
      <c r="U59" s="7">
        <f>LN(Parameters!$C$9)+T59+H59+Parameters!$C$10*G59</f>
        <v>4.7621544355638692</v>
      </c>
      <c r="V59" s="7">
        <f>LN(Parameters!$C$9)+U59+I59+Parameters!$C$10*H59</f>
        <v>4.7922205189781932</v>
      </c>
      <c r="W59" s="7">
        <f>LN(Parameters!$C$9)+V59+J59+Parameters!$C$10*I59</f>
        <v>4.806075151062803</v>
      </c>
      <c r="X59" s="7">
        <f>LN(Parameters!$C$9)+W59+K59+Parameters!$C$10*J59</f>
        <v>4.7503938041367579</v>
      </c>
      <c r="Y59" s="7">
        <f>LN(Parameters!$C$9)+X59+L59+Parameters!$C$10*K59</f>
        <v>4.7226831413248274</v>
      </c>
      <c r="Z59" s="7">
        <f>LN(Parameters!$C$9)+Y59+M59+Parameters!$C$10*L59</f>
        <v>4.8024074300631989</v>
      </c>
      <c r="AB59">
        <v>49</v>
      </c>
      <c r="AC59" s="13">
        <f t="shared" si="28"/>
        <v>100.00000000000004</v>
      </c>
      <c r="AD59" s="13">
        <f t="shared" si="29"/>
        <v>98.327729420577157</v>
      </c>
      <c r="AE59" s="13">
        <f t="shared" si="30"/>
        <v>95.942855810278203</v>
      </c>
      <c r="AF59" s="13">
        <f t="shared" si="31"/>
        <v>92.073317475153715</v>
      </c>
      <c r="AG59" s="13">
        <f t="shared" si="32"/>
        <v>101.87678500949312</v>
      </c>
      <c r="AH59" s="13">
        <f t="shared" si="33"/>
        <v>116.99771861187796</v>
      </c>
      <c r="AI59" s="13">
        <f t="shared" si="34"/>
        <v>120.56879694033293</v>
      </c>
      <c r="AJ59" s="13">
        <f t="shared" si="35"/>
        <v>122.25085852904579</v>
      </c>
      <c r="AK59" s="13">
        <f t="shared" si="36"/>
        <v>115.62981106025883</v>
      </c>
      <c r="AL59" s="13">
        <f t="shared" si="37"/>
        <v>112.46962006673537</v>
      </c>
      <c r="AM59" s="13">
        <f t="shared" si="38"/>
        <v>121.80329775374838</v>
      </c>
      <c r="AN59" s="4"/>
      <c r="AO59" s="13">
        <v>49</v>
      </c>
      <c r="AP59" s="13">
        <f t="shared" si="27"/>
        <v>-1.6722705794228858</v>
      </c>
      <c r="AQ59" s="13">
        <f t="shared" si="18"/>
        <v>-4.0571441897218392</v>
      </c>
      <c r="AR59" s="13">
        <f t="shared" si="19"/>
        <v>-7.9266825248463277</v>
      </c>
      <c r="AS59" s="13">
        <f t="shared" si="20"/>
        <v>1.8767850094930765</v>
      </c>
      <c r="AT59" s="13">
        <f t="shared" si="21"/>
        <v>16.997718611877914</v>
      </c>
      <c r="AU59" s="13">
        <f t="shared" si="22"/>
        <v>20.568796940332888</v>
      </c>
      <c r="AV59" s="13">
        <f t="shared" si="23"/>
        <v>22.250858529045743</v>
      </c>
      <c r="AW59" s="13">
        <f t="shared" si="24"/>
        <v>15.629811060258788</v>
      </c>
      <c r="AX59" s="13">
        <f t="shared" si="25"/>
        <v>12.469620066735331</v>
      </c>
      <c r="AY59" s="13">
        <f t="shared" si="26"/>
        <v>21.803297753748339</v>
      </c>
    </row>
    <row r="60" spans="2:51" x14ac:dyDescent="0.35">
      <c r="B60">
        <v>50</v>
      </c>
      <c r="C60" s="23">
        <f>(0.5-Data!B51)*Parameters!$C$11</f>
        <v>-5.9622860988400667E-2</v>
      </c>
      <c r="D60" s="23">
        <f>(0.5-Data!C51)*Parameters!$C$11</f>
        <v>1.2179446838181908E-2</v>
      </c>
      <c r="E60" s="23">
        <f>(0.5-Data!D51)*Parameters!$C$11</f>
        <v>2.7474729093931228E-3</v>
      </c>
      <c r="F60" s="23">
        <f>(0.5-Data!E51)*Parameters!$C$11</f>
        <v>9.1898915999506156E-2</v>
      </c>
      <c r="G60" s="23">
        <f>(0.5-Data!F51)*Parameters!$C$11</f>
        <v>-3.9826462877277646E-2</v>
      </c>
      <c r="H60" s="23">
        <f>(0.5-Data!G51)*Parameters!$C$11</f>
        <v>-4.8832209754054626E-2</v>
      </c>
      <c r="I60" s="23">
        <f>(0.5-Data!H51)*Parameters!$C$11</f>
        <v>8.2533315175570082E-2</v>
      </c>
      <c r="J60" s="23">
        <f>(0.5-Data!I51)*Parameters!$C$11</f>
        <v>3.5385290740076479E-2</v>
      </c>
      <c r="K60" s="23">
        <f>(0.5-Data!J51)*Parameters!$C$11</f>
        <v>-2.6744766629222719E-2</v>
      </c>
      <c r="L60" s="23">
        <f>(0.5-Data!K51)*Parameters!$C$11</f>
        <v>4.1467691242230445E-2</v>
      </c>
      <c r="M60" s="23">
        <f>(0.5-Data!L51)*Parameters!$C$11</f>
        <v>3.8807836535717538E-2</v>
      </c>
      <c r="O60">
        <v>50</v>
      </c>
      <c r="P60" s="40">
        <f>LN(Parameters!$C$2)</f>
        <v>4.6051701859880918</v>
      </c>
      <c r="Q60" s="7">
        <f>LN(Parameters!$C$9)+P60+D60+Parameters!$C$10*C60</f>
        <v>4.6200781476230377</v>
      </c>
      <c r="R60" s="7">
        <f>LN(Parameters!$C$9)+Q60+E60+Parameters!$C$10*D60</f>
        <v>4.6578651738511567</v>
      </c>
      <c r="S60" s="7">
        <f>LN(Parameters!$C$9)+R60+F60+Parameters!$C$10*E60</f>
        <v>4.7805592549014335</v>
      </c>
      <c r="T60" s="7">
        <f>LN(Parameters!$C$9)+S60+G60+Parameters!$C$10*F60</f>
        <v>4.8116461064654779</v>
      </c>
      <c r="U60" s="7">
        <f>LN(Parameters!$C$9)+T60+H60+Parameters!$C$10*G60</f>
        <v>4.7744507906581921</v>
      </c>
      <c r="V60" s="7">
        <f>LN(Parameters!$C$9)+U60+I60+Parameters!$C$10*H60</f>
        <v>4.8645684136859817</v>
      </c>
      <c r="W60" s="7">
        <f>LN(Parameters!$C$9)+V60+J60+Parameters!$C$10*I60</f>
        <v>4.9666524984966083</v>
      </c>
      <c r="X60" s="7">
        <f>LN(Parameters!$C$9)+W60+K60+Parameters!$C$10*J60</f>
        <v>4.9853899149419636</v>
      </c>
      <c r="Y60" s="7">
        <f>LN(Parameters!$C$9)+X60+L60+Parameters!$C$10*K60</f>
        <v>5.0443812634425882</v>
      </c>
      <c r="Z60" s="7">
        <f>LN(Parameters!$C$9)+Y60+M60+Parameters!$C$10*L60</f>
        <v>5.1314083632788536</v>
      </c>
      <c r="AB60">
        <v>50</v>
      </c>
      <c r="AC60" s="13">
        <f t="shared" si="28"/>
        <v>100.00000000000004</v>
      </c>
      <c r="AD60" s="13">
        <f t="shared" si="29"/>
        <v>101.50196395683174</v>
      </c>
      <c r="AE60" s="13">
        <f t="shared" si="30"/>
        <v>105.41080803231266</v>
      </c>
      <c r="AF60" s="13">
        <f t="shared" si="31"/>
        <v>119.1709783657294</v>
      </c>
      <c r="AG60" s="13">
        <f t="shared" si="32"/>
        <v>122.93381319853113</v>
      </c>
      <c r="AH60" s="13">
        <f t="shared" si="33"/>
        <v>118.4452455187479</v>
      </c>
      <c r="AI60" s="13">
        <f t="shared" si="34"/>
        <v>129.614986484333</v>
      </c>
      <c r="AJ60" s="13">
        <f t="shared" si="35"/>
        <v>143.54556321505137</v>
      </c>
      <c r="AK60" s="13">
        <f t="shared" si="36"/>
        <v>146.26059310000545</v>
      </c>
      <c r="AL60" s="13">
        <f t="shared" si="37"/>
        <v>155.14827358545838</v>
      </c>
      <c r="AM60" s="13">
        <f t="shared" si="38"/>
        <v>169.25532324779653</v>
      </c>
      <c r="AN60" s="4"/>
      <c r="AO60" s="13">
        <v>50</v>
      </c>
      <c r="AP60" s="13">
        <f t="shared" si="27"/>
        <v>1.5019639568317018</v>
      </c>
      <c r="AQ60" s="13">
        <f t="shared" si="18"/>
        <v>5.410808032312616</v>
      </c>
      <c r="AR60" s="13">
        <f t="shared" si="19"/>
        <v>19.170978365729354</v>
      </c>
      <c r="AS60" s="13">
        <f t="shared" si="20"/>
        <v>22.933813198531084</v>
      </c>
      <c r="AT60" s="13">
        <f t="shared" si="21"/>
        <v>18.445245518747853</v>
      </c>
      <c r="AU60" s="13">
        <f t="shared" si="22"/>
        <v>29.61498648433296</v>
      </c>
      <c r="AV60" s="13">
        <f t="shared" si="23"/>
        <v>43.545563215051331</v>
      </c>
      <c r="AW60" s="13">
        <f t="shared" si="24"/>
        <v>46.260593100005408</v>
      </c>
      <c r="AX60" s="13">
        <f t="shared" si="25"/>
        <v>55.148273585458341</v>
      </c>
      <c r="AY60" s="13">
        <f t="shared" si="26"/>
        <v>69.255323247796483</v>
      </c>
    </row>
    <row r="61" spans="2:51" x14ac:dyDescent="0.35">
      <c r="B61">
        <v>51</v>
      </c>
      <c r="C61" s="23">
        <f>(0.5-Data!B52)*Parameters!$C$11</f>
        <v>-2.6671374883831825E-2</v>
      </c>
      <c r="D61" s="23">
        <f>(0.5-Data!C52)*Parameters!$C$11</f>
        <v>-1.8225073359907796E-2</v>
      </c>
      <c r="E61" s="23">
        <f>(0.5-Data!D52)*Parameters!$C$11</f>
        <v>-1.1221044194005582E-2</v>
      </c>
      <c r="F61" s="23">
        <f>(0.5-Data!E52)*Parameters!$C$11</f>
        <v>6.8141021464958082E-2</v>
      </c>
      <c r="G61" s="23">
        <f>(0.5-Data!F52)*Parameters!$C$11</f>
        <v>-1.9627346565132809E-2</v>
      </c>
      <c r="H61" s="23">
        <f>(0.5-Data!G52)*Parameters!$C$11</f>
        <v>-2.5377208832459532E-3</v>
      </c>
      <c r="I61" s="23">
        <f>(0.5-Data!H52)*Parameters!$C$11</f>
        <v>-7.1564830312480357E-2</v>
      </c>
      <c r="J61" s="23">
        <f>(0.5-Data!I52)*Parameters!$C$11</f>
        <v>-9.2224324310341721E-2</v>
      </c>
      <c r="K61" s="23">
        <f>(0.5-Data!J52)*Parameters!$C$11</f>
        <v>-4.1899871513290027E-2</v>
      </c>
      <c r="L61" s="23">
        <f>(0.5-Data!K52)*Parameters!$C$11</f>
        <v>-8.6217491771328984E-3</v>
      </c>
      <c r="M61" s="23">
        <f>(0.5-Data!L52)*Parameters!$C$11</f>
        <v>4.7104510900413968E-2</v>
      </c>
      <c r="O61">
        <v>51</v>
      </c>
      <c r="P61" s="40">
        <f>LN(Parameters!$C$2)</f>
        <v>4.6051701859880918</v>
      </c>
      <c r="Q61" s="7">
        <f>LN(Parameters!$C$9)+P61+D61+Parameters!$C$10*C61</f>
        <v>4.6045017961720038</v>
      </c>
      <c r="R61" s="7">
        <f>LN(Parameters!$C$9)+Q61+E61+Parameters!$C$10*D61</f>
        <v>4.6146382712075837</v>
      </c>
      <c r="S61" s="7">
        <f>LN(Parameters!$C$9)+R61+F61+Parameters!$C$10*E61</f>
        <v>4.7072886250267834</v>
      </c>
      <c r="T61" s="7">
        <f>LN(Parameters!$C$9)+S61+G61+Parameters!$C$10*F61</f>
        <v>4.7478835403624258</v>
      </c>
      <c r="U61" s="7">
        <f>LN(Parameters!$C$9)+T61+H61+Parameters!$C$10*G61</f>
        <v>4.7660723157664142</v>
      </c>
      <c r="V61" s="7">
        <f>LN(Parameters!$C$9)+U61+I61+Parameters!$C$10*H61</f>
        <v>4.7229243132980168</v>
      </c>
      <c r="W61" s="7">
        <f>LN(Parameters!$C$9)+V61+J61+Parameters!$C$10*I61</f>
        <v>4.628054617588603</v>
      </c>
      <c r="X61" s="7">
        <f>LN(Parameters!$C$9)+W61+K61+Parameters!$C$10*J61</f>
        <v>4.5742126023772034</v>
      </c>
      <c r="Y61" s="7">
        <f>LN(Parameters!$C$9)+X61+L61+Parameters!$C$10*K61</f>
        <v>4.5762947132606344</v>
      </c>
      <c r="Z61" s="7">
        <f>LN(Parameters!$C$9)+Y61+M61+Parameters!$C$10*L61</f>
        <v>4.6490782392728827</v>
      </c>
      <c r="AB61">
        <v>51</v>
      </c>
      <c r="AC61" s="13">
        <f t="shared" si="28"/>
        <v>100.00000000000004</v>
      </c>
      <c r="AD61" s="13">
        <f t="shared" si="29"/>
        <v>99.933183350662731</v>
      </c>
      <c r="AE61" s="13">
        <f t="shared" si="30"/>
        <v>100.95130493343409</v>
      </c>
      <c r="AF61" s="13">
        <f t="shared" si="31"/>
        <v>110.75146369291751</v>
      </c>
      <c r="AG61" s="13">
        <f t="shared" si="32"/>
        <v>115.33991374591511</v>
      </c>
      <c r="AH61" s="13">
        <f t="shared" si="33"/>
        <v>117.45700077612966</v>
      </c>
      <c r="AI61" s="13">
        <f t="shared" si="34"/>
        <v>112.49674785803072</v>
      </c>
      <c r="AJ61" s="13">
        <f t="shared" si="35"/>
        <v>102.31482891041308</v>
      </c>
      <c r="AK61" s="13">
        <f t="shared" si="36"/>
        <v>96.951669560129645</v>
      </c>
      <c r="AL61" s="13">
        <f t="shared" si="37"/>
        <v>97.153743984163867</v>
      </c>
      <c r="AM61" s="13">
        <f t="shared" si="38"/>
        <v>104.48862766105694</v>
      </c>
      <c r="AN61" s="4"/>
      <c r="AO61" s="13">
        <v>51</v>
      </c>
      <c r="AP61" s="13">
        <f t="shared" si="27"/>
        <v>-6.6816649337312128E-2</v>
      </c>
      <c r="AQ61" s="13">
        <f t="shared" si="18"/>
        <v>0.9513049334340451</v>
      </c>
      <c r="AR61" s="13">
        <f t="shared" si="19"/>
        <v>10.751463692917469</v>
      </c>
      <c r="AS61" s="13">
        <f t="shared" si="20"/>
        <v>15.339913745915069</v>
      </c>
      <c r="AT61" s="13">
        <f t="shared" si="21"/>
        <v>17.457000776129618</v>
      </c>
      <c r="AU61" s="13">
        <f t="shared" si="22"/>
        <v>12.496747858030673</v>
      </c>
      <c r="AV61" s="13">
        <f t="shared" si="23"/>
        <v>2.3148289104130413</v>
      </c>
      <c r="AW61" s="13">
        <f t="shared" si="24"/>
        <v>-3.0483304398703979</v>
      </c>
      <c r="AX61" s="13">
        <f t="shared" si="25"/>
        <v>-2.8462560158361754</v>
      </c>
      <c r="AY61" s="13">
        <f t="shared" si="26"/>
        <v>4.4886276610568956</v>
      </c>
    </row>
    <row r="62" spans="2:51" x14ac:dyDescent="0.35">
      <c r="B62">
        <v>52</v>
      </c>
      <c r="C62" s="23">
        <f>(0.5-Data!B53)*Parameters!$C$11</f>
        <v>-9.081237370899653E-2</v>
      </c>
      <c r="D62" s="23">
        <f>(0.5-Data!C53)*Parameters!$C$11</f>
        <v>-5.9306500009052403E-2</v>
      </c>
      <c r="E62" s="23">
        <f>(0.5-Data!D53)*Parameters!$C$11</f>
        <v>-8.3776228949976494E-2</v>
      </c>
      <c r="F62" s="23">
        <f>(0.5-Data!E53)*Parameters!$C$11</f>
        <v>2.9153510986596288E-2</v>
      </c>
      <c r="G62" s="23">
        <f>(0.5-Data!F53)*Parameters!$C$11</f>
        <v>-5.316592843313446E-2</v>
      </c>
      <c r="H62" s="23">
        <f>(0.5-Data!G53)*Parameters!$C$11</f>
        <v>1.0737260259788007E-2</v>
      </c>
      <c r="I62" s="23">
        <f>(0.5-Data!H53)*Parameters!$C$11</f>
        <v>-8.4863102661533879E-2</v>
      </c>
      <c r="J62" s="23">
        <f>(0.5-Data!I53)*Parameters!$C$11</f>
        <v>-2.8337930738112128E-2</v>
      </c>
      <c r="K62" s="23">
        <f>(0.5-Data!J53)*Parameters!$C$11</f>
        <v>1.9638557409358628E-2</v>
      </c>
      <c r="L62" s="23">
        <f>(0.5-Data!K53)*Parameters!$C$11</f>
        <v>-1.6139252804933224E-2</v>
      </c>
      <c r="M62" s="23">
        <f>(0.5-Data!L53)*Parameters!$C$11</f>
        <v>-5.4302638568078709E-2</v>
      </c>
      <c r="O62">
        <v>52</v>
      </c>
      <c r="P62" s="40">
        <f>LN(Parameters!$C$2)</f>
        <v>4.6051701859880918</v>
      </c>
      <c r="Q62" s="7">
        <f>LN(Parameters!$C$9)+P62+D62+Parameters!$C$10*C62</f>
        <v>4.5345569200515348</v>
      </c>
      <c r="R62" s="7">
        <f>LN(Parameters!$C$9)+Q62+E62+Parameters!$C$10*D62</f>
        <v>4.453651568339029</v>
      </c>
      <c r="S62" s="7">
        <f>LN(Parameters!$C$9)+R62+F62+Parameters!$C$10*E62</f>
        <v>4.4746645785396799</v>
      </c>
      <c r="T62" s="7">
        <f>LN(Parameters!$C$9)+S62+G62+Parameters!$C$10*F62</f>
        <v>4.4641765322920577</v>
      </c>
      <c r="U62" s="7">
        <f>LN(Parameters!$C$9)+T62+H62+Parameters!$C$10*G62</f>
        <v>4.4805479269984794</v>
      </c>
      <c r="V62" s="7">
        <f>LN(Parameters!$C$9)+U62+I62+Parameters!$C$10*H62</f>
        <v>4.430075393695394</v>
      </c>
      <c r="W62" s="7">
        <f>LN(Parameters!$C$9)+V62+J62+Parameters!$C$10*I62</f>
        <v>4.3931078690011356</v>
      </c>
      <c r="X62" s="7">
        <f>LN(Parameters!$C$9)+W62+K62+Parameters!$C$10*J62</f>
        <v>4.4295531598198874</v>
      </c>
      <c r="Y62" s="7">
        <f>LN(Parameters!$C$9)+X62+L62+Parameters!$C$10*K62</f>
        <v>4.4518100600907093</v>
      </c>
      <c r="Z62" s="7">
        <f>LN(Parameters!$C$9)+Y62+M62+Parameters!$C$10*L62</f>
        <v>4.419803560001955</v>
      </c>
      <c r="AB62">
        <v>52</v>
      </c>
      <c r="AC62" s="13">
        <f t="shared" si="28"/>
        <v>100.00000000000004</v>
      </c>
      <c r="AD62" s="13">
        <f t="shared" si="29"/>
        <v>93.1822189835285</v>
      </c>
      <c r="AE62" s="13">
        <f t="shared" si="30"/>
        <v>85.940188208134032</v>
      </c>
      <c r="AF62" s="13">
        <f t="shared" si="31"/>
        <v>87.765157154902965</v>
      </c>
      <c r="AG62" s="13">
        <f t="shared" si="32"/>
        <v>86.84948234123209</v>
      </c>
      <c r="AH62" s="13">
        <f t="shared" si="33"/>
        <v>88.283032082514893</v>
      </c>
      <c r="AI62" s="13">
        <f t="shared" si="34"/>
        <v>83.93774504849722</v>
      </c>
      <c r="AJ62" s="13">
        <f t="shared" si="35"/>
        <v>80.891428689473088</v>
      </c>
      <c r="AK62" s="13">
        <f t="shared" si="36"/>
        <v>83.893921358702926</v>
      </c>
      <c r="AL62" s="13">
        <f t="shared" si="37"/>
        <v>85.782074271428286</v>
      </c>
      <c r="AM62" s="13">
        <f t="shared" si="38"/>
        <v>83.079963527393133</v>
      </c>
      <c r="AN62" s="4"/>
      <c r="AO62" s="13">
        <v>52</v>
      </c>
      <c r="AP62" s="13">
        <f t="shared" si="27"/>
        <v>-6.8177810164715424</v>
      </c>
      <c r="AQ62" s="13">
        <f t="shared" si="18"/>
        <v>-14.059811791866011</v>
      </c>
      <c r="AR62" s="13">
        <f t="shared" si="19"/>
        <v>-12.234842845097077</v>
      </c>
      <c r="AS62" s="13">
        <f t="shared" si="20"/>
        <v>-13.150517658767953</v>
      </c>
      <c r="AT62" s="13">
        <f t="shared" si="21"/>
        <v>-11.71696791748515</v>
      </c>
      <c r="AU62" s="13">
        <f t="shared" si="22"/>
        <v>-16.062254951502823</v>
      </c>
      <c r="AV62" s="13">
        <f t="shared" si="23"/>
        <v>-19.108571310526955</v>
      </c>
      <c r="AW62" s="13">
        <f t="shared" si="24"/>
        <v>-16.106078641297117</v>
      </c>
      <c r="AX62" s="13">
        <f t="shared" si="25"/>
        <v>-14.217925728571757</v>
      </c>
      <c r="AY62" s="13">
        <f t="shared" si="26"/>
        <v>-16.92003647260691</v>
      </c>
    </row>
    <row r="63" spans="2:51" x14ac:dyDescent="0.35">
      <c r="B63">
        <v>53</v>
      </c>
      <c r="C63" s="23">
        <f>(0.5-Data!B54)*Parameters!$C$11</f>
        <v>5.4912889508052821E-2</v>
      </c>
      <c r="D63" s="23">
        <f>(0.5-Data!C54)*Parameters!$C$11</f>
        <v>-5.3612578054862414E-2</v>
      </c>
      <c r="E63" s="23">
        <f>(0.5-Data!D54)*Parameters!$C$11</f>
        <v>1.0916088224692989E-2</v>
      </c>
      <c r="F63" s="23">
        <f>(0.5-Data!E54)*Parameters!$C$11</f>
        <v>-7.6724087481743197E-3</v>
      </c>
      <c r="G63" s="23">
        <f>(0.5-Data!F54)*Parameters!$C$11</f>
        <v>-1.19332144962929E-2</v>
      </c>
      <c r="H63" s="23">
        <f>(0.5-Data!G54)*Parameters!$C$11</f>
        <v>3.3811214493020512E-2</v>
      </c>
      <c r="I63" s="23">
        <f>(0.5-Data!H54)*Parameters!$C$11</f>
        <v>7.4036297731950404E-2</v>
      </c>
      <c r="J63" s="23">
        <f>(0.5-Data!I54)*Parameters!$C$11</f>
        <v>-3.4825019315020668E-2</v>
      </c>
      <c r="K63" s="23">
        <f>(0.5-Data!J54)*Parameters!$C$11</f>
        <v>-8.3756701736372494E-2</v>
      </c>
      <c r="L63" s="23">
        <f>(0.5-Data!K54)*Parameters!$C$11</f>
        <v>-1.6975782143151697E-2</v>
      </c>
      <c r="M63" s="23">
        <f>(0.5-Data!L54)*Parameters!$C$11</f>
        <v>5.9366896930944525E-2</v>
      </c>
      <c r="O63">
        <v>53</v>
      </c>
      <c r="P63" s="40">
        <f>LN(Parameters!$C$2)</f>
        <v>4.6051701859880918</v>
      </c>
      <c r="Q63" s="7">
        <f>LN(Parameters!$C$9)+P63+D63+Parameters!$C$10*C63</f>
        <v>4.6058272104533975</v>
      </c>
      <c r="R63" s="7">
        <f>LN(Parameters!$C$9)+Q63+E63+Parameters!$C$10*D63</f>
        <v>4.6221764407949468</v>
      </c>
      <c r="S63" s="7">
        <f>LN(Parameters!$C$9)+R63+F63+Parameters!$C$10*E63</f>
        <v>4.648975073989428</v>
      </c>
      <c r="T63" s="7">
        <f>LN(Parameters!$C$9)+S63+G63+Parameters!$C$10*F63</f>
        <v>4.6631480777980006</v>
      </c>
      <c r="U63" s="7">
        <f>LN(Parameters!$C$9)+T63+H63+Parameters!$C$10*G63</f>
        <v>4.7211481480092337</v>
      </c>
      <c r="V63" s="7">
        <f>LN(Parameters!$C$9)+U63+I63+Parameters!$C$10*H63</f>
        <v>4.8399582945045871</v>
      </c>
      <c r="W63" s="7">
        <f>LN(Parameters!$C$9)+V63+J63+Parameters!$C$10*I63</f>
        <v>4.8680084114104885</v>
      </c>
      <c r="X63" s="7">
        <f>LN(Parameters!$C$9)+W63+K63+Parameters!$C$10*J63</f>
        <v>4.7981392532239013</v>
      </c>
      <c r="Y63" s="7">
        <f>LN(Parameters!$C$9)+X63+L63+Parameters!$C$10*K63</f>
        <v>4.7730317575409265</v>
      </c>
      <c r="Z63" s="7">
        <f>LN(Parameters!$C$9)+Y63+M63+Parameters!$C$10*L63</f>
        <v>4.8543183547489965</v>
      </c>
      <c r="AB63">
        <v>53</v>
      </c>
      <c r="AC63" s="13">
        <f t="shared" si="28"/>
        <v>100.00000000000004</v>
      </c>
      <c r="AD63" s="13">
        <f t="shared" si="29"/>
        <v>100.06572403531587</v>
      </c>
      <c r="AE63" s="13">
        <f t="shared" si="30"/>
        <v>101.71516843926726</v>
      </c>
      <c r="AF63" s="13">
        <f t="shared" si="31"/>
        <v>104.47784861818756</v>
      </c>
      <c r="AG63" s="13">
        <f t="shared" si="32"/>
        <v>105.96915675886979</v>
      </c>
      <c r="AH63" s="13">
        <f t="shared" si="33"/>
        <v>112.29711238466695</v>
      </c>
      <c r="AI63" s="13">
        <f t="shared" si="34"/>
        <v>126.46407737313194</v>
      </c>
      <c r="AJ63" s="13">
        <f t="shared" si="35"/>
        <v>130.06162952797905</v>
      </c>
      <c r="AK63" s="13">
        <f t="shared" si="36"/>
        <v>121.28452762819364</v>
      </c>
      <c r="AL63" s="13">
        <f t="shared" si="37"/>
        <v>118.27728699031543</v>
      </c>
      <c r="AM63" s="13">
        <f t="shared" si="38"/>
        <v>128.29321094487554</v>
      </c>
      <c r="AN63" s="4"/>
      <c r="AO63" s="13">
        <v>53</v>
      </c>
      <c r="AP63" s="13">
        <f t="shared" si="27"/>
        <v>6.5724035315824381E-2</v>
      </c>
      <c r="AQ63" s="13">
        <f t="shared" si="18"/>
        <v>1.7151684392672166</v>
      </c>
      <c r="AR63" s="13">
        <f t="shared" si="19"/>
        <v>4.4778486181875223</v>
      </c>
      <c r="AS63" s="13">
        <f t="shared" si="20"/>
        <v>5.9691567588697438</v>
      </c>
      <c r="AT63" s="13">
        <f t="shared" si="21"/>
        <v>12.297112384666903</v>
      </c>
      <c r="AU63" s="13">
        <f t="shared" si="22"/>
        <v>26.4640773731319</v>
      </c>
      <c r="AV63" s="13">
        <f t="shared" si="23"/>
        <v>30.061629527979008</v>
      </c>
      <c r="AW63" s="13">
        <f t="shared" si="24"/>
        <v>21.284527628193601</v>
      </c>
      <c r="AX63" s="13">
        <f t="shared" si="25"/>
        <v>18.277286990315389</v>
      </c>
      <c r="AY63" s="13">
        <f t="shared" si="26"/>
        <v>28.293210944875497</v>
      </c>
    </row>
    <row r="64" spans="2:51" x14ac:dyDescent="0.35">
      <c r="B64">
        <v>54</v>
      </c>
      <c r="C64" s="23">
        <f>(0.5-Data!B55)*Parameters!$C$11</f>
        <v>6.1833576437317399E-2</v>
      </c>
      <c r="D64" s="23">
        <f>(0.5-Data!C55)*Parameters!$C$11</f>
        <v>-9.4558149166152489E-2</v>
      </c>
      <c r="E64" s="23">
        <f>(0.5-Data!D55)*Parameters!$C$11</f>
        <v>-5.9508754753456253E-2</v>
      </c>
      <c r="F64" s="23">
        <f>(0.5-Data!E55)*Parameters!$C$11</f>
        <v>7.6334883137052306E-2</v>
      </c>
      <c r="G64" s="23">
        <f>(0.5-Data!F55)*Parameters!$C$11</f>
        <v>3.5603021795986227E-2</v>
      </c>
      <c r="H64" s="23">
        <f>(0.5-Data!G55)*Parameters!$C$11</f>
        <v>-5.29360616300334E-4</v>
      </c>
      <c r="I64" s="23">
        <f>(0.5-Data!H55)*Parameters!$C$11</f>
        <v>-8.0068695783434188E-2</v>
      </c>
      <c r="J64" s="23">
        <f>(0.5-Data!I55)*Parameters!$C$11</f>
        <v>-5.1945381811304705E-4</v>
      </c>
      <c r="K64" s="23">
        <f>(0.5-Data!J55)*Parameters!$C$11</f>
        <v>-3.9932963896942814E-2</v>
      </c>
      <c r="L64" s="23">
        <f>(0.5-Data!K55)*Parameters!$C$11</f>
        <v>-4.5783583316896338E-2</v>
      </c>
      <c r="M64" s="23">
        <f>(0.5-Data!L55)*Parameters!$C$11</f>
        <v>-4.9582588051940983E-2</v>
      </c>
      <c r="O64">
        <v>54</v>
      </c>
      <c r="P64" s="40">
        <f>LN(Parameters!$C$2)</f>
        <v>4.6051701859880918</v>
      </c>
      <c r="Q64" s="7">
        <f>LN(Parameters!$C$9)+P64+D64+Parameters!$C$10*C64</f>
        <v>4.5679959484602763</v>
      </c>
      <c r="R64" s="7">
        <f>LN(Parameters!$C$9)+Q64+E64+Parameters!$C$10*D64</f>
        <v>4.4954948288235954</v>
      </c>
      <c r="S64" s="7">
        <f>LN(Parameters!$C$9)+R64+F64+Parameters!$C$10*E64</f>
        <v>4.5746095745631363</v>
      </c>
      <c r="T64" s="7">
        <f>LN(Parameters!$C$9)+S64+G64+Parameters!$C$10*F64</f>
        <v>4.67412209601234</v>
      </c>
      <c r="U64" s="7">
        <f>LN(Parameters!$C$9)+T64+H64+Parameters!$C$10*G64</f>
        <v>4.7191728974457776</v>
      </c>
      <c r="V64" s="7">
        <f>LN(Parameters!$C$9)+U64+I64+Parameters!$C$10*H64</f>
        <v>4.6684247916265527</v>
      </c>
      <c r="W64" s="7">
        <f>LN(Parameters!$C$9)+V64+J64+Parameters!$C$10*I64</f>
        <v>4.6614332269474374</v>
      </c>
      <c r="X64" s="7">
        <f>LN(Parameters!$C$9)+W64+K64+Parameters!$C$10*J64</f>
        <v>4.6508253110738877</v>
      </c>
      <c r="Y64" s="7">
        <f>LN(Parameters!$C$9)+X64+L64+Parameters!$C$10*K64</f>
        <v>4.6166306962449113</v>
      </c>
      <c r="Z64" s="7">
        <f>LN(Parameters!$C$9)+Y64+M64+Parameters!$C$10*L64</f>
        <v>4.5760042979419104</v>
      </c>
      <c r="AB64">
        <v>54</v>
      </c>
      <c r="AC64" s="13">
        <f t="shared" si="28"/>
        <v>100.00000000000004</v>
      </c>
      <c r="AD64" s="13">
        <f t="shared" si="29"/>
        <v>96.35082414287514</v>
      </c>
      <c r="AE64" s="13">
        <f t="shared" si="30"/>
        <v>89.612500864277152</v>
      </c>
      <c r="AF64" s="13">
        <f t="shared" si="31"/>
        <v>96.99016431649305</v>
      </c>
      <c r="AG64" s="13">
        <f t="shared" si="32"/>
        <v>107.13846850459355</v>
      </c>
      <c r="AH64" s="13">
        <f t="shared" si="33"/>
        <v>112.07551637602363</v>
      </c>
      <c r="AI64" s="13">
        <f t="shared" si="34"/>
        <v>106.52980355922827</v>
      </c>
      <c r="AJ64" s="13">
        <f t="shared" si="35"/>
        <v>105.78759118370326</v>
      </c>
      <c r="AK64" s="13">
        <f t="shared" si="36"/>
        <v>104.67133635209738</v>
      </c>
      <c r="AL64" s="13">
        <f t="shared" si="37"/>
        <v>101.15264335018021</v>
      </c>
      <c r="AM64" s="13">
        <f t="shared" si="38"/>
        <v>97.125533145267639</v>
      </c>
      <c r="AN64" s="4"/>
      <c r="AO64" s="13">
        <v>54</v>
      </c>
      <c r="AP64" s="13">
        <f t="shared" si="27"/>
        <v>-3.6491758571249022</v>
      </c>
      <c r="AQ64" s="13">
        <f t="shared" si="18"/>
        <v>-10.387499135722891</v>
      </c>
      <c r="AR64" s="13">
        <f t="shared" si="19"/>
        <v>-3.0098356835069922</v>
      </c>
      <c r="AS64" s="13">
        <f t="shared" si="20"/>
        <v>7.1384685045935043</v>
      </c>
      <c r="AT64" s="13">
        <f t="shared" si="21"/>
        <v>12.075516376023586</v>
      </c>
      <c r="AU64" s="13">
        <f t="shared" si="22"/>
        <v>6.5298035592282275</v>
      </c>
      <c r="AV64" s="13">
        <f t="shared" si="23"/>
        <v>5.7875911837032135</v>
      </c>
      <c r="AW64" s="13">
        <f t="shared" si="24"/>
        <v>4.6713363520973417</v>
      </c>
      <c r="AX64" s="13">
        <f t="shared" si="25"/>
        <v>1.1526433501801705</v>
      </c>
      <c r="AY64" s="13">
        <f t="shared" si="26"/>
        <v>-2.8744668547324039</v>
      </c>
    </row>
    <row r="65" spans="2:51" x14ac:dyDescent="0.35">
      <c r="B65">
        <v>55</v>
      </c>
      <c r="C65" s="23">
        <f>(0.5-Data!B56)*Parameters!$C$11</f>
        <v>1.4693347973939242E-2</v>
      </c>
      <c r="D65" s="23">
        <f>(0.5-Data!C56)*Parameters!$C$11</f>
        <v>-6.5962800397614265E-4</v>
      </c>
      <c r="E65" s="23">
        <f>(0.5-Data!D56)*Parameters!$C$11</f>
        <v>1.7583429084815562E-2</v>
      </c>
      <c r="F65" s="23">
        <f>(0.5-Data!E56)*Parameters!$C$11</f>
        <v>4.7858745632083394E-2</v>
      </c>
      <c r="G65" s="23">
        <f>(0.5-Data!F56)*Parameters!$C$11</f>
        <v>2.5897535294400111E-2</v>
      </c>
      <c r="H65" s="23">
        <f>(0.5-Data!G56)*Parameters!$C$11</f>
        <v>2.7748304948797542E-2</v>
      </c>
      <c r="I65" s="23">
        <f>(0.5-Data!H56)*Parameters!$C$11</f>
        <v>-7.8027024594977401E-2</v>
      </c>
      <c r="J65" s="23">
        <f>(0.5-Data!I56)*Parameters!$C$11</f>
        <v>5.2090228392400011E-2</v>
      </c>
      <c r="K65" s="23">
        <f>(0.5-Data!J56)*Parameters!$C$11</f>
        <v>-5.40832994466941E-2</v>
      </c>
      <c r="L65" s="23">
        <f>(0.5-Data!K56)*Parameters!$C$11</f>
        <v>-5.4691100302803046E-2</v>
      </c>
      <c r="M65" s="23">
        <f>(0.5-Data!L56)*Parameters!$C$11</f>
        <v>6.6058735185286821E-2</v>
      </c>
      <c r="O65">
        <v>55</v>
      </c>
      <c r="P65" s="40">
        <f>LN(Parameters!$C$2)</f>
        <v>4.6051701859880918</v>
      </c>
      <c r="Q65" s="7">
        <f>LN(Parameters!$C$9)+P65+D65+Parameters!$C$10*C65</f>
        <v>4.640681366813932</v>
      </c>
      <c r="R65" s="7">
        <f>LN(Parameters!$C$9)+Q65+E65+Parameters!$C$10*D65</f>
        <v>4.6875267655385029</v>
      </c>
      <c r="S65" s="7">
        <f>LN(Parameters!$C$9)+R65+F65+Parameters!$C$10*E65</f>
        <v>4.7728568565002973</v>
      </c>
      <c r="T65" s="7">
        <f>LN(Parameters!$C$9)+S65+G65+Parameters!$C$10*F65</f>
        <v>4.849849629570679</v>
      </c>
      <c r="U65" s="7">
        <f>LN(Parameters!$C$9)+T65+H65+Parameters!$C$10*G65</f>
        <v>4.9188106276435004</v>
      </c>
      <c r="V65" s="7">
        <f>LN(Parameters!$C$9)+U65+I65+Parameters!$C$10*H65</f>
        <v>4.8828291425170258</v>
      </c>
      <c r="W65" s="7">
        <f>LN(Parameters!$C$9)+V65+J65+Parameters!$C$10*I65</f>
        <v>4.9293660120832303</v>
      </c>
      <c r="X65" s="7">
        <f>LN(Parameters!$C$9)+W65+K65+Parameters!$C$10*J65</f>
        <v>4.9282821176546596</v>
      </c>
      <c r="Y65" s="7">
        <f>LN(Parameters!$C$9)+X65+L65+Parameters!$C$10*K65</f>
        <v>4.8788123348423875</v>
      </c>
      <c r="Z65" s="7">
        <f>LN(Parameters!$C$9)+Y65+M65+Parameters!$C$10*L65</f>
        <v>4.949818877132957</v>
      </c>
      <c r="AB65">
        <v>55</v>
      </c>
      <c r="AC65" s="13">
        <f t="shared" si="28"/>
        <v>100.00000000000004</v>
      </c>
      <c r="AD65" s="13">
        <f t="shared" si="29"/>
        <v>103.61492330674199</v>
      </c>
      <c r="AE65" s="13">
        <f t="shared" si="30"/>
        <v>108.58429301897098</v>
      </c>
      <c r="AF65" s="13">
        <f t="shared" si="31"/>
        <v>118.2566019787058</v>
      </c>
      <c r="AG65" s="13">
        <f t="shared" si="32"/>
        <v>127.72118291287966</v>
      </c>
      <c r="AH65" s="13">
        <f t="shared" si="33"/>
        <v>136.83976292957112</v>
      </c>
      <c r="AI65" s="13">
        <f t="shared" si="34"/>
        <v>132.00359307974793</v>
      </c>
      <c r="AJ65" s="13">
        <f t="shared" si="35"/>
        <v>138.29180920551002</v>
      </c>
      <c r="AK65" s="13">
        <f t="shared" si="36"/>
        <v>138.1419966891381</v>
      </c>
      <c r="AL65" s="13">
        <f t="shared" si="37"/>
        <v>131.47442353163746</v>
      </c>
      <c r="AM65" s="13">
        <f t="shared" si="38"/>
        <v>141.14939622277404</v>
      </c>
      <c r="AN65" s="4"/>
      <c r="AO65" s="13">
        <v>55</v>
      </c>
      <c r="AP65" s="13">
        <f t="shared" si="27"/>
        <v>3.6149233067419431</v>
      </c>
      <c r="AQ65" s="13">
        <f t="shared" si="18"/>
        <v>8.5842930189709392</v>
      </c>
      <c r="AR65" s="13">
        <f t="shared" si="19"/>
        <v>18.25660197870576</v>
      </c>
      <c r="AS65" s="13">
        <f t="shared" si="20"/>
        <v>27.721182912879613</v>
      </c>
      <c r="AT65" s="13">
        <f t="shared" si="21"/>
        <v>36.83976292957108</v>
      </c>
      <c r="AU65" s="13">
        <f t="shared" si="22"/>
        <v>32.003593079747887</v>
      </c>
      <c r="AV65" s="13">
        <f t="shared" si="23"/>
        <v>38.291809205509978</v>
      </c>
      <c r="AW65" s="13">
        <f t="shared" si="24"/>
        <v>38.141996689138054</v>
      </c>
      <c r="AX65" s="13">
        <f t="shared" si="25"/>
        <v>31.474423531637413</v>
      </c>
      <c r="AY65" s="13">
        <f t="shared" si="26"/>
        <v>41.149396222774001</v>
      </c>
    </row>
    <row r="66" spans="2:51" x14ac:dyDescent="0.35">
      <c r="B66">
        <v>56</v>
      </c>
      <c r="C66" s="23">
        <f>(0.5-Data!B57)*Parameters!$C$11</f>
        <v>5.1058044328770792E-2</v>
      </c>
      <c r="D66" s="23">
        <f>(0.5-Data!C57)*Parameters!$C$11</f>
        <v>-5.8450809732473498E-2</v>
      </c>
      <c r="E66" s="23">
        <f>(0.5-Data!D57)*Parameters!$C$11</f>
        <v>-5.7907475811243142E-2</v>
      </c>
      <c r="F66" s="23">
        <f>(0.5-Data!E57)*Parameters!$C$11</f>
        <v>-1.497539198005915E-2</v>
      </c>
      <c r="G66" s="23">
        <f>(0.5-Data!F57)*Parameters!$C$11</f>
        <v>-9.6120193082740626E-2</v>
      </c>
      <c r="H66" s="23">
        <f>(0.5-Data!G57)*Parameters!$C$11</f>
        <v>-1.1957900386138332E-2</v>
      </c>
      <c r="I66" s="23">
        <f>(0.5-Data!H57)*Parameters!$C$11</f>
        <v>-6.7013692047820997E-2</v>
      </c>
      <c r="J66" s="23">
        <f>(0.5-Data!I57)*Parameters!$C$11</f>
        <v>-6.8248672004632055E-2</v>
      </c>
      <c r="K66" s="23">
        <f>(0.5-Data!J57)*Parameters!$C$11</f>
        <v>8.7208938991780532E-2</v>
      </c>
      <c r="L66" s="23">
        <f>(0.5-Data!K57)*Parameters!$C$11</f>
        <v>3.9044877870997509E-2</v>
      </c>
      <c r="M66" s="23">
        <f>(0.5-Data!L57)*Parameters!$C$11</f>
        <v>8.825401029531435E-2</v>
      </c>
      <c r="O66">
        <v>56</v>
      </c>
      <c r="P66" s="40">
        <f>LN(Parameters!$C$2)</f>
        <v>4.6051701859880918</v>
      </c>
      <c r="Q66" s="7">
        <f>LN(Parameters!$C$9)+P66+D66+Parameters!$C$10*C66</f>
        <v>4.5992542984451088</v>
      </c>
      <c r="R66" s="7">
        <f>LN(Parameters!$C$9)+Q66+E66+Parameters!$C$10*D66</f>
        <v>4.5446027604957964</v>
      </c>
      <c r="S66" s="7">
        <f>LN(Parameters!$C$9)+R66+F66+Parameters!$C$10*E66</f>
        <v>4.5331278066422218</v>
      </c>
      <c r="T66" s="7">
        <f>LN(Parameters!$C$9)+S66+G66+Parameters!$C$10*F66</f>
        <v>4.4598274894099985</v>
      </c>
      <c r="U66" s="7">
        <f>LN(Parameters!$C$9)+T66+H66+Parameters!$C$10*G66</f>
        <v>4.4341743043781703</v>
      </c>
      <c r="V66" s="7">
        <f>LN(Parameters!$C$9)+U66+I66+Parameters!$C$10*H66</f>
        <v>4.391338359398131</v>
      </c>
      <c r="W66" s="7">
        <f>LN(Parameters!$C$9)+V66+J66+Parameters!$C$10*I66</f>
        <v>4.3224923282135235</v>
      </c>
      <c r="X66" s="7">
        <f>LN(Parameters!$C$9)+W66+K66+Parameters!$C$10*J66</f>
        <v>4.4085481670447635</v>
      </c>
      <c r="Y66" s="7">
        <f>LN(Parameters!$C$9)+X66+L66+Parameters!$C$10*K66</f>
        <v>4.5163958697036062</v>
      </c>
      <c r="Z66" s="7">
        <f>LN(Parameters!$C$9)+Y66+M66+Parameters!$C$10*L66</f>
        <v>4.6517788772824131</v>
      </c>
      <c r="AB66">
        <v>56</v>
      </c>
      <c r="AC66" s="13">
        <f t="shared" si="28"/>
        <v>100.00000000000004</v>
      </c>
      <c r="AD66" s="13">
        <f t="shared" si="29"/>
        <v>99.410157686360151</v>
      </c>
      <c r="AE66" s="13">
        <f t="shared" si="30"/>
        <v>94.123030396224067</v>
      </c>
      <c r="AF66" s="13">
        <f t="shared" si="31"/>
        <v>93.049146135613896</v>
      </c>
      <c r="AG66" s="13">
        <f t="shared" si="32"/>
        <v>86.472590371963392</v>
      </c>
      <c r="AH66" s="13">
        <f t="shared" si="33"/>
        <v>84.282504454677408</v>
      </c>
      <c r="AI66" s="13">
        <f t="shared" si="34"/>
        <v>80.748417097115365</v>
      </c>
      <c r="AJ66" s="13">
        <f t="shared" si="35"/>
        <v>75.376256750377337</v>
      </c>
      <c r="AK66" s="13">
        <f t="shared" si="36"/>
        <v>82.150108648497948</v>
      </c>
      <c r="AL66" s="13">
        <f t="shared" si="37"/>
        <v>91.505206262234992</v>
      </c>
      <c r="AM66" s="13">
        <f t="shared" si="38"/>
        <v>104.77119500479567</v>
      </c>
      <c r="AN66" s="4"/>
      <c r="AO66" s="13">
        <v>56</v>
      </c>
      <c r="AP66" s="13">
        <f t="shared" si="27"/>
        <v>-0.58984231363989181</v>
      </c>
      <c r="AQ66" s="13">
        <f t="shared" si="18"/>
        <v>-5.8769696037759758</v>
      </c>
      <c r="AR66" s="13">
        <f t="shared" si="19"/>
        <v>-6.9508538643861471</v>
      </c>
      <c r="AS66" s="13">
        <f t="shared" si="20"/>
        <v>-13.527409628036651</v>
      </c>
      <c r="AT66" s="13">
        <f t="shared" si="21"/>
        <v>-15.717495545322635</v>
      </c>
      <c r="AU66" s="13">
        <f t="shared" si="22"/>
        <v>-19.251582902884678</v>
      </c>
      <c r="AV66" s="13">
        <f t="shared" si="23"/>
        <v>-24.623743249622706</v>
      </c>
      <c r="AW66" s="13">
        <f t="shared" si="24"/>
        <v>-17.849891351502094</v>
      </c>
      <c r="AX66" s="13">
        <f t="shared" si="25"/>
        <v>-8.4947937377650504</v>
      </c>
      <c r="AY66" s="13">
        <f t="shared" si="26"/>
        <v>4.7711950047956293</v>
      </c>
    </row>
    <row r="67" spans="2:51" x14ac:dyDescent="0.35">
      <c r="B67">
        <v>57</v>
      </c>
      <c r="C67" s="23">
        <f>(0.5-Data!B58)*Parameters!$C$11</f>
        <v>-4.3337545074838162E-2</v>
      </c>
      <c r="D67" s="23">
        <f>(0.5-Data!C58)*Parameters!$C$11</f>
        <v>3.3501895668631536E-2</v>
      </c>
      <c r="E67" s="23">
        <f>(0.5-Data!D58)*Parameters!$C$11</f>
        <v>-4.3706063211795314E-2</v>
      </c>
      <c r="F67" s="23">
        <f>(0.5-Data!E58)*Parameters!$C$11</f>
        <v>-3.6608314740779482E-2</v>
      </c>
      <c r="G67" s="23">
        <f>(0.5-Data!F58)*Parameters!$C$11</f>
        <v>6.5731580239451845E-2</v>
      </c>
      <c r="H67" s="23">
        <f>(0.5-Data!G58)*Parameters!$C$11</f>
        <v>-2.9333816846496542E-2</v>
      </c>
      <c r="I67" s="23">
        <f>(0.5-Data!H58)*Parameters!$C$11</f>
        <v>-5.6397440850233974E-2</v>
      </c>
      <c r="J67" s="23">
        <f>(0.5-Data!I58)*Parameters!$C$11</f>
        <v>-9.1151877359390593E-2</v>
      </c>
      <c r="K67" s="23">
        <f>(0.5-Data!J58)*Parameters!$C$11</f>
        <v>-9.1126467451109111E-2</v>
      </c>
      <c r="L67" s="23">
        <f>(0.5-Data!K58)*Parameters!$C$11</f>
        <v>-9.1911301773019233E-2</v>
      </c>
      <c r="M67" s="23">
        <f>(0.5-Data!L58)*Parameters!$C$11</f>
        <v>1.297784907995423E-2</v>
      </c>
      <c r="O67">
        <v>57</v>
      </c>
      <c r="P67" s="40">
        <f>LN(Parameters!$C$2)</f>
        <v>4.6051701859880918</v>
      </c>
      <c r="Q67" s="7">
        <f>LN(Parameters!$C$9)+P67+D67+Parameters!$C$10*C67</f>
        <v>4.6487289886145904</v>
      </c>
      <c r="R67" s="7">
        <f>LN(Parameters!$C$9)+Q67+E67+Parameters!$C$10*D67</f>
        <v>4.6496575806952238</v>
      </c>
      <c r="S67" s="7">
        <f>LN(Parameters!$C$9)+R67+F67+Parameters!$C$10*E67</f>
        <v>4.6229403397506807</v>
      </c>
      <c r="T67" s="7">
        <f>LN(Parameters!$C$9)+S67+G67+Parameters!$C$10*F67</f>
        <v>4.7017569805983257</v>
      </c>
      <c r="U67" s="7">
        <f>LN(Parameters!$C$9)+T67+H67+Parameters!$C$10*G67</f>
        <v>4.7315611771011268</v>
      </c>
      <c r="V67" s="7">
        <f>LN(Parameters!$C$9)+U67+I67+Parameters!$C$10*H67</f>
        <v>4.6915223209115133</v>
      </c>
      <c r="W67" s="7">
        <f>LN(Parameters!$C$9)+V67+J67+Parameters!$C$10*I67</f>
        <v>4.604550397411062</v>
      </c>
      <c r="X67" s="7">
        <f>LN(Parameters!$C$9)+W67+K67+Parameters!$C$10*J67</f>
        <v>4.501964387389771</v>
      </c>
      <c r="Y67" s="7">
        <f>LN(Parameters!$C$9)+X67+L67+Parameters!$C$10*K67</f>
        <v>4.398604977505296</v>
      </c>
      <c r="Z67" s="7">
        <f>LN(Parameters!$C$9)+Y67+M67+Parameters!$C$10*L67</f>
        <v>4.3997815430289355</v>
      </c>
      <c r="AB67">
        <v>57</v>
      </c>
      <c r="AC67" s="13">
        <f t="shared" si="28"/>
        <v>100.00000000000004</v>
      </c>
      <c r="AD67" s="13">
        <f t="shared" si="29"/>
        <v>104.45214131087404</v>
      </c>
      <c r="AE67" s="13">
        <f t="shared" si="30"/>
        <v>104.54917978970913</v>
      </c>
      <c r="AF67" s="13">
        <f t="shared" si="31"/>
        <v>101.79289823529544</v>
      </c>
      <c r="AG67" s="13">
        <f t="shared" si="32"/>
        <v>110.14051730280072</v>
      </c>
      <c r="AH67" s="13">
        <f t="shared" si="33"/>
        <v>113.47257492429539</v>
      </c>
      <c r="AI67" s="13">
        <f t="shared" si="34"/>
        <v>109.01901547484727</v>
      </c>
      <c r="AJ67" s="13">
        <f t="shared" si="35"/>
        <v>99.938040345223612</v>
      </c>
      <c r="AK67" s="13">
        <f t="shared" si="36"/>
        <v>90.194133611747688</v>
      </c>
      <c r="AL67" s="13">
        <f t="shared" si="37"/>
        <v>81.337322089395172</v>
      </c>
      <c r="AM67" s="13">
        <f t="shared" si="38"/>
        <v>81.43307709832564</v>
      </c>
      <c r="AN67" s="4"/>
      <c r="AO67" s="13">
        <v>57</v>
      </c>
      <c r="AP67" s="13">
        <f t="shared" si="27"/>
        <v>4.4521413108739978</v>
      </c>
      <c r="AQ67" s="13">
        <f t="shared" si="18"/>
        <v>4.5491797897090862</v>
      </c>
      <c r="AR67" s="13">
        <f t="shared" si="19"/>
        <v>1.7928982352953966</v>
      </c>
      <c r="AS67" s="13">
        <f t="shared" si="20"/>
        <v>10.140517302800674</v>
      </c>
      <c r="AT67" s="13">
        <f t="shared" si="21"/>
        <v>13.472574924295344</v>
      </c>
      <c r="AU67" s="13">
        <f t="shared" si="22"/>
        <v>9.0190154748472224</v>
      </c>
      <c r="AV67" s="13">
        <f t="shared" si="23"/>
        <v>-6.1959654776430284E-2</v>
      </c>
      <c r="AW67" s="13">
        <f t="shared" si="24"/>
        <v>-9.8058663882523547</v>
      </c>
      <c r="AX67" s="13">
        <f t="shared" si="25"/>
        <v>-18.66267791060487</v>
      </c>
      <c r="AY67" s="13">
        <f t="shared" si="26"/>
        <v>-18.566922901674403</v>
      </c>
    </row>
    <row r="68" spans="2:51" x14ac:dyDescent="0.35">
      <c r="B68">
        <v>58</v>
      </c>
      <c r="C68" s="23">
        <f>(0.5-Data!B59)*Parameters!$C$11</f>
        <v>-2.4169704941078531E-2</v>
      </c>
      <c r="D68" s="23">
        <f>(0.5-Data!C59)*Parameters!$C$11</f>
        <v>-6.4119378152140485E-2</v>
      </c>
      <c r="E68" s="23">
        <f>(0.5-Data!D59)*Parameters!$C$11</f>
        <v>4.7957858906611198E-3</v>
      </c>
      <c r="F68" s="23">
        <f>(0.5-Data!E59)*Parameters!$C$11</f>
        <v>-2.297154923375664E-2</v>
      </c>
      <c r="G68" s="23">
        <f>(0.5-Data!F59)*Parameters!$C$11</f>
        <v>2.3526375799530232E-2</v>
      </c>
      <c r="H68" s="23">
        <f>(0.5-Data!G59)*Parameters!$C$11</f>
        <v>8.5658012384348808E-2</v>
      </c>
      <c r="I68" s="23">
        <f>(0.5-Data!H59)*Parameters!$C$11</f>
        <v>-3.6403534389638573E-2</v>
      </c>
      <c r="J68" s="23">
        <f>(0.5-Data!I59)*Parameters!$C$11</f>
        <v>-6.1299109236273179E-2</v>
      </c>
      <c r="K68" s="23">
        <f>(0.5-Data!J59)*Parameters!$C$11</f>
        <v>-2.2647129797602573E-2</v>
      </c>
      <c r="L68" s="23">
        <f>(0.5-Data!K59)*Parameters!$C$11</f>
        <v>-2.1092930161854918E-2</v>
      </c>
      <c r="M68" s="23">
        <f>(0.5-Data!L59)*Parameters!$C$11</f>
        <v>6.2497426858192734E-2</v>
      </c>
      <c r="O68">
        <v>58</v>
      </c>
      <c r="P68" s="40">
        <f>LN(Parameters!$C$2)</f>
        <v>4.6051701859880918</v>
      </c>
      <c r="Q68" s="7">
        <f>LN(Parameters!$C$9)+P68+D68+Parameters!$C$10*C68</f>
        <v>4.5597332428540103</v>
      </c>
      <c r="R68" s="7">
        <f>LN(Parameters!$C$9)+Q68+E68+Parameters!$C$10*D68</f>
        <v>4.5652341108177525</v>
      </c>
      <c r="S68" s="7">
        <f>LN(Parameters!$C$9)+R68+F68+Parameters!$C$10*E68</f>
        <v>4.5739794674763381</v>
      </c>
      <c r="T68" s="7">
        <f>LN(Parameters!$C$9)+S68+G68+Parameters!$C$10*F68</f>
        <v>4.616727448362222</v>
      </c>
      <c r="U68" s="7">
        <f>LN(Parameters!$C$9)+T68+H68+Parameters!$C$10*G68</f>
        <v>4.7425311320979038</v>
      </c>
      <c r="V68" s="7">
        <f>LN(Parameters!$C$9)+U68+I68+Parameters!$C$10*H68</f>
        <v>4.7742325055227663</v>
      </c>
      <c r="W68" s="7">
        <f>LN(Parameters!$C$9)+V68+J68+Parameters!$C$10*I68</f>
        <v>4.7261106080527</v>
      </c>
      <c r="X68" s="7">
        <f>LN(Parameters!$C$9)+W68+K68+Parameters!$C$10*J68</f>
        <v>4.7054376813403183</v>
      </c>
      <c r="Y68" s="7">
        <f>LN(Parameters!$C$9)+X68+L68+Parameters!$C$10*K68</f>
        <v>4.7037123450110867</v>
      </c>
      <c r="Z68" s="7">
        <f>LN(Parameters!$C$9)+Y68+M68+Parameters!$C$10*L68</f>
        <v>4.7862767555379886</v>
      </c>
      <c r="AB68">
        <v>58</v>
      </c>
      <c r="AC68" s="13">
        <f t="shared" si="28"/>
        <v>100.00000000000004</v>
      </c>
      <c r="AD68" s="13">
        <f t="shared" si="29"/>
        <v>95.557985654311011</v>
      </c>
      <c r="AE68" s="13">
        <f t="shared" si="30"/>
        <v>96.085085941668027</v>
      </c>
      <c r="AF68" s="13">
        <f t="shared" si="31"/>
        <v>96.92906937680614</v>
      </c>
      <c r="AG68" s="13">
        <f t="shared" si="32"/>
        <v>101.16243055605473</v>
      </c>
      <c r="AH68" s="13">
        <f t="shared" si="33"/>
        <v>114.72421663938054</v>
      </c>
      <c r="AI68" s="13">
        <f t="shared" si="34"/>
        <v>118.41939350394723</v>
      </c>
      <c r="AJ68" s="13">
        <f t="shared" si="35"/>
        <v>112.85576732282382</v>
      </c>
      <c r="AK68" s="13">
        <f t="shared" si="36"/>
        <v>110.54665857027442</v>
      </c>
      <c r="AL68" s="13">
        <f t="shared" si="37"/>
        <v>110.35609284642398</v>
      </c>
      <c r="AM68" s="13">
        <f t="shared" si="38"/>
        <v>119.85429006649306</v>
      </c>
      <c r="AN68" s="4"/>
      <c r="AO68" s="13">
        <v>58</v>
      </c>
      <c r="AP68" s="13">
        <f t="shared" si="27"/>
        <v>-4.4420143456890315</v>
      </c>
      <c r="AQ68" s="13">
        <f t="shared" si="18"/>
        <v>-3.9149140583320161</v>
      </c>
      <c r="AR68" s="13">
        <f t="shared" si="19"/>
        <v>-3.0709306231939024</v>
      </c>
      <c r="AS68" s="13">
        <f t="shared" si="20"/>
        <v>1.1624305560546873</v>
      </c>
      <c r="AT68" s="13">
        <f t="shared" si="21"/>
        <v>14.724216639380501</v>
      </c>
      <c r="AU68" s="13">
        <f t="shared" si="22"/>
        <v>18.419393503947191</v>
      </c>
      <c r="AV68" s="13">
        <f t="shared" si="23"/>
        <v>12.85576732282378</v>
      </c>
      <c r="AW68" s="13">
        <f t="shared" si="24"/>
        <v>10.546658570274374</v>
      </c>
      <c r="AX68" s="13">
        <f t="shared" si="25"/>
        <v>10.356092846423934</v>
      </c>
      <c r="AY68" s="13">
        <f t="shared" si="26"/>
        <v>19.854290066493022</v>
      </c>
    </row>
    <row r="69" spans="2:51" x14ac:dyDescent="0.35">
      <c r="B69">
        <v>59</v>
      </c>
      <c r="C69" s="23">
        <f>(0.5-Data!B60)*Parameters!$C$11</f>
        <v>6.0878711423146742E-2</v>
      </c>
      <c r="D69" s="23">
        <f>(0.5-Data!C60)*Parameters!$C$11</f>
        <v>-6.0808038845086903E-3</v>
      </c>
      <c r="E69" s="23">
        <f>(0.5-Data!D60)*Parameters!$C$11</f>
        <v>-7.8399143222760434E-4</v>
      </c>
      <c r="F69" s="23">
        <f>(0.5-Data!E60)*Parameters!$C$11</f>
        <v>4.372335166100523E-2</v>
      </c>
      <c r="G69" s="23">
        <f>(0.5-Data!F60)*Parameters!$C$11</f>
        <v>8.7206526197746478E-2</v>
      </c>
      <c r="H69" s="23">
        <f>(0.5-Data!G60)*Parameters!$C$11</f>
        <v>4.2362565385046125E-2</v>
      </c>
      <c r="I69" s="23">
        <f>(0.5-Data!H60)*Parameters!$C$11</f>
        <v>-5.3842827486943648E-2</v>
      </c>
      <c r="J69" s="23">
        <f>(0.5-Data!I60)*Parameters!$C$11</f>
        <v>-3.1961251848683724E-2</v>
      </c>
      <c r="K69" s="23">
        <f>(0.5-Data!J60)*Parameters!$C$11</f>
        <v>9.2141984521085227E-2</v>
      </c>
      <c r="L69" s="23">
        <f>(0.5-Data!K60)*Parameters!$C$11</f>
        <v>1.8082151409084892E-2</v>
      </c>
      <c r="M69" s="23">
        <f>(0.5-Data!L60)*Parameters!$C$11</f>
        <v>-9.2302788450641285E-2</v>
      </c>
      <c r="O69">
        <v>59</v>
      </c>
      <c r="P69" s="40">
        <f>LN(Parameters!$C$2)</f>
        <v>4.6051701859880918</v>
      </c>
      <c r="Q69" s="7">
        <f>LN(Parameters!$C$9)+P69+D69+Parameters!$C$10*C69</f>
        <v>4.6560436044855429</v>
      </c>
      <c r="R69" s="7">
        <f>LN(Parameters!$C$9)+Q69+E69+Parameters!$C$10*D69</f>
        <v>4.6820820535468313</v>
      </c>
      <c r="S69" s="7">
        <f>LN(Parameters!$C$9)+R69+F69+Parameters!$C$10*E69</f>
        <v>4.7550114113048778</v>
      </c>
      <c r="T69" s="7">
        <f>LN(Parameters!$C$9)+S69+G69+Parameters!$C$10*F69</f>
        <v>4.8914522479916211</v>
      </c>
      <c r="U69" s="7">
        <f>LN(Parameters!$C$9)+T69+H69+Parameters!$C$10*G69</f>
        <v>5.002616552407197</v>
      </c>
      <c r="V69" s="7">
        <f>LN(Parameters!$C$9)+U69+I69+Parameters!$C$10*H69</f>
        <v>4.9973956815850684</v>
      </c>
      <c r="W69" s="7">
        <f>LN(Parameters!$C$9)+V69+J69+Parameters!$C$10*I69</f>
        <v>4.9707639596088038</v>
      </c>
      <c r="X69" s="7">
        <f>LN(Parameters!$C$9)+W69+K69+Parameters!$C$10*J69</f>
        <v>5.0780821830395251</v>
      </c>
      <c r="Y69" s="7">
        <f>LN(Parameters!$C$9)+X69+L69+Parameters!$C$10*K69</f>
        <v>5.1671870297246425</v>
      </c>
      <c r="Z69" s="7">
        <f>LN(Parameters!$C$9)+Y69+M69+Parameters!$C$10*L69</f>
        <v>5.1125800116496336</v>
      </c>
      <c r="AB69">
        <v>59</v>
      </c>
      <c r="AC69" s="13">
        <f t="shared" si="28"/>
        <v>100.00000000000004</v>
      </c>
      <c r="AD69" s="13">
        <f t="shared" si="29"/>
        <v>105.21896971004703</v>
      </c>
      <c r="AE69" s="13">
        <f t="shared" si="30"/>
        <v>107.99468938421411</v>
      </c>
      <c r="AF69" s="13">
        <f t="shared" si="31"/>
        <v>116.16497875082443</v>
      </c>
      <c r="AG69" s="13">
        <f t="shared" si="32"/>
        <v>133.14679588122573</v>
      </c>
      <c r="AH69" s="13">
        <f t="shared" si="33"/>
        <v>148.80199839864022</v>
      </c>
      <c r="AI69" s="13">
        <f t="shared" si="34"/>
        <v>148.02714684689701</v>
      </c>
      <c r="AJ69" s="13">
        <f t="shared" si="35"/>
        <v>144.13696013567233</v>
      </c>
      <c r="AK69" s="13">
        <f t="shared" si="36"/>
        <v>160.46601619367189</v>
      </c>
      <c r="AL69" s="13">
        <f t="shared" si="37"/>
        <v>175.4206896127063</v>
      </c>
      <c r="AM69" s="13">
        <f t="shared" si="38"/>
        <v>166.09833818286009</v>
      </c>
      <c r="AN69" s="4"/>
      <c r="AO69" s="13">
        <v>59</v>
      </c>
      <c r="AP69" s="13">
        <f t="shared" si="27"/>
        <v>5.2189697100469914</v>
      </c>
      <c r="AQ69" s="13">
        <f t="shared" si="18"/>
        <v>7.9946893842140696</v>
      </c>
      <c r="AR69" s="13">
        <f t="shared" si="19"/>
        <v>16.164978750824389</v>
      </c>
      <c r="AS69" s="13">
        <f t="shared" si="20"/>
        <v>33.146795881225685</v>
      </c>
      <c r="AT69" s="13">
        <f t="shared" si="21"/>
        <v>48.80199839864018</v>
      </c>
      <c r="AU69" s="13">
        <f t="shared" si="22"/>
        <v>48.027146846896969</v>
      </c>
      <c r="AV69" s="13">
        <f t="shared" si="23"/>
        <v>44.136960135672282</v>
      </c>
      <c r="AW69" s="13">
        <f t="shared" si="24"/>
        <v>60.466016193671848</v>
      </c>
      <c r="AX69" s="13">
        <f t="shared" si="25"/>
        <v>75.420689612706255</v>
      </c>
      <c r="AY69" s="13">
        <f t="shared" si="26"/>
        <v>66.098338182860047</v>
      </c>
    </row>
    <row r="70" spans="2:51" x14ac:dyDescent="0.35">
      <c r="B70">
        <v>60</v>
      </c>
      <c r="C70" s="23">
        <f>(0.5-Data!B61)*Parameters!$C$11</f>
        <v>7.4003372420441291E-2</v>
      </c>
      <c r="D70" s="23">
        <f>(0.5-Data!C61)*Parameters!$C$11</f>
        <v>-3.3498009725161863E-2</v>
      </c>
      <c r="E70" s="23">
        <f>(0.5-Data!D61)*Parameters!$C$11</f>
        <v>-7.3555878878317299E-2</v>
      </c>
      <c r="F70" s="23">
        <f>(0.5-Data!E61)*Parameters!$C$11</f>
        <v>-5.4336419363123216E-2</v>
      </c>
      <c r="G70" s="23">
        <f>(0.5-Data!F61)*Parameters!$C$11</f>
        <v>5.8584522846328736E-2</v>
      </c>
      <c r="H70" s="23">
        <f>(0.5-Data!G61)*Parameters!$C$11</f>
        <v>1.231086816066731E-2</v>
      </c>
      <c r="I70" s="23">
        <f>(0.5-Data!H61)*Parameters!$C$11</f>
        <v>-2.6986660109945174E-2</v>
      </c>
      <c r="J70" s="23">
        <f>(0.5-Data!I61)*Parameters!$C$11</f>
        <v>-3.173577983316813E-2</v>
      </c>
      <c r="K70" s="23">
        <f>(0.5-Data!J61)*Parameters!$C$11</f>
        <v>-2.4222235647114232E-2</v>
      </c>
      <c r="L70" s="23">
        <f>(0.5-Data!K61)*Parameters!$C$11</f>
        <v>3.7334011621680042E-3</v>
      </c>
      <c r="M70" s="23">
        <f>(0.5-Data!L61)*Parameters!$C$11</f>
        <v>3.0826718077172657E-2</v>
      </c>
      <c r="O70">
        <v>60</v>
      </c>
      <c r="P70" s="40">
        <f>LN(Parameters!$C$2)</f>
        <v>4.6051701859880918</v>
      </c>
      <c r="Q70" s="7">
        <f>LN(Parameters!$C$9)+P70+D70+Parameters!$C$10*C70</f>
        <v>4.6345324960936729</v>
      </c>
      <c r="R70" s="7">
        <f>LN(Parameters!$C$9)+Q70+E70+Parameters!$C$10*D70</f>
        <v>4.5754613150805765</v>
      </c>
      <c r="S70" s="7">
        <f>LN(Parameters!$C$9)+R70+F70+Parameters!$C$10*E70</f>
        <v>4.5175835524637549</v>
      </c>
      <c r="T70" s="7">
        <f>LN(Parameters!$C$9)+S70+G70+Parameters!$C$10*F70</f>
        <v>4.5812754888382221</v>
      </c>
      <c r="U70" s="7">
        <f>LN(Parameters!$C$9)+T70+H70+Parameters!$C$10*G70</f>
        <v>4.6495081945212808</v>
      </c>
      <c r="V70" s="7">
        <f>LN(Parameters!$C$9)+U70+I70+Parameters!$C$10*H70</f>
        <v>4.6576202273251797</v>
      </c>
      <c r="W70" s="7">
        <f>LN(Parameters!$C$9)+V70+J70+Parameters!$C$10*I70</f>
        <v>4.6432992526840806</v>
      </c>
      <c r="X70" s="7">
        <f>LN(Parameters!$C$9)+W70+K70+Parameters!$C$10*J70</f>
        <v>4.6343547183535847</v>
      </c>
      <c r="Y70" s="7">
        <f>LN(Parameters!$C$9)+X70+L70+Parameters!$C$10*K70</f>
        <v>4.656746915716095</v>
      </c>
      <c r="Z70" s="7">
        <f>LN(Parameters!$C$9)+Y70+M70+Parameters!$C$10*L70</f>
        <v>4.7188124665577877</v>
      </c>
      <c r="AB70">
        <v>60</v>
      </c>
      <c r="AC70" s="13">
        <f t="shared" si="28"/>
        <v>100.00000000000004</v>
      </c>
      <c r="AD70" s="13">
        <f t="shared" si="29"/>
        <v>102.97976329823732</v>
      </c>
      <c r="AE70" s="13">
        <f t="shared" si="30"/>
        <v>97.072809960560051</v>
      </c>
      <c r="AF70" s="13">
        <f t="shared" si="31"/>
        <v>91.613949981914331</v>
      </c>
      <c r="AG70" s="13">
        <f t="shared" si="32"/>
        <v>97.638852083874369</v>
      </c>
      <c r="AH70" s="13">
        <f t="shared" si="33"/>
        <v>104.53356275426509</v>
      </c>
      <c r="AI70" s="13">
        <f t="shared" si="34"/>
        <v>105.38499118308756</v>
      </c>
      <c r="AJ70" s="13">
        <f t="shared" si="35"/>
        <v>103.8865307138821</v>
      </c>
      <c r="AK70" s="13">
        <f t="shared" si="36"/>
        <v>102.96145741588074</v>
      </c>
      <c r="AL70" s="13">
        <f t="shared" si="37"/>
        <v>105.29299742232047</v>
      </c>
      <c r="AM70" s="13">
        <f t="shared" si="38"/>
        <v>112.03512817714872</v>
      </c>
      <c r="AN70" s="4"/>
      <c r="AO70" s="13">
        <v>60</v>
      </c>
      <c r="AP70" s="13">
        <f t="shared" si="27"/>
        <v>2.9797632982372733</v>
      </c>
      <c r="AQ70" s="13">
        <f t="shared" si="18"/>
        <v>-2.9271900394399921</v>
      </c>
      <c r="AR70" s="13">
        <f t="shared" si="19"/>
        <v>-8.3860500180857116</v>
      </c>
      <c r="AS70" s="13">
        <f t="shared" si="20"/>
        <v>-2.3611479161256739</v>
      </c>
      <c r="AT70" s="13">
        <f t="shared" si="21"/>
        <v>4.5335627542650485</v>
      </c>
      <c r="AU70" s="13">
        <f t="shared" si="22"/>
        <v>5.3849911830875214</v>
      </c>
      <c r="AV70" s="13">
        <f t="shared" si="23"/>
        <v>3.8865307138820526</v>
      </c>
      <c r="AW70" s="13">
        <f t="shared" si="24"/>
        <v>2.9614574158807017</v>
      </c>
      <c r="AX70" s="13">
        <f t="shared" si="25"/>
        <v>5.2929974223204255</v>
      </c>
      <c r="AY70" s="13">
        <f t="shared" si="26"/>
        <v>12.035128177148678</v>
      </c>
    </row>
    <row r="71" spans="2:51" x14ac:dyDescent="0.35">
      <c r="B71">
        <v>61</v>
      </c>
      <c r="C71" s="23">
        <f>(0.5-Data!B62)*Parameters!$C$11</f>
        <v>-8.0863097778156326E-2</v>
      </c>
      <c r="D71" s="23">
        <f>(0.5-Data!C62)*Parameters!$C$11</f>
        <v>9.7261005190451111E-2</v>
      </c>
      <c r="E71" s="23">
        <f>(0.5-Data!D62)*Parameters!$C$11</f>
        <v>-5.4618274025523446E-3</v>
      </c>
      <c r="F71" s="23">
        <f>(0.5-Data!E62)*Parameters!$C$11</f>
        <v>-3.7869719571038442E-2</v>
      </c>
      <c r="G71" s="23">
        <f>(0.5-Data!F62)*Parameters!$C$11</f>
        <v>-6.3862615177498472E-2</v>
      </c>
      <c r="H71" s="23">
        <f>(0.5-Data!G62)*Parameters!$C$11</f>
        <v>-7.8734539108618606E-2</v>
      </c>
      <c r="I71" s="23">
        <f>(0.5-Data!H62)*Parameters!$C$11</f>
        <v>-6.073006166068378E-2</v>
      </c>
      <c r="J71" s="23">
        <f>(0.5-Data!I62)*Parameters!$C$11</f>
        <v>-4.0877654276319092E-2</v>
      </c>
      <c r="K71" s="23">
        <f>(0.5-Data!J62)*Parameters!$C$11</f>
        <v>2.1783439829308041E-2</v>
      </c>
      <c r="L71" s="23">
        <f>(0.5-Data!K62)*Parameters!$C$11</f>
        <v>5.2413056161214569E-2</v>
      </c>
      <c r="M71" s="23">
        <f>(0.5-Data!L62)*Parameters!$C$11</f>
        <v>8.1009358994004022E-2</v>
      </c>
      <c r="O71">
        <v>61</v>
      </c>
      <c r="P71" s="40">
        <f>LN(Parameters!$C$2)</f>
        <v>4.6051701859880918</v>
      </c>
      <c r="Q71" s="7">
        <f>LN(Parameters!$C$9)+P71+D71+Parameters!$C$10*C71</f>
        <v>4.6956015994199172</v>
      </c>
      <c r="R71" s="7">
        <f>LN(Parameters!$C$9)+Q71+E71+Parameters!$C$10*D71</f>
        <v>4.763466026594612</v>
      </c>
      <c r="S71" s="7">
        <f>LN(Parameters!$C$9)+R71+F71+Parameters!$C$10*E71</f>
        <v>4.7526972869339694</v>
      </c>
      <c r="T71" s="7">
        <f>LN(Parameters!$C$9)+S71+G71+Parameters!$C$10*F71</f>
        <v>4.7013521001910474</v>
      </c>
      <c r="U71" s="7">
        <f>LN(Parameters!$C$9)+T71+H71+Parameters!$C$10*G71</f>
        <v>4.6234381864940985</v>
      </c>
      <c r="V71" s="7">
        <f>LN(Parameters!$C$9)+U71+I71+Parameters!$C$10*H71</f>
        <v>4.55683638447608</v>
      </c>
      <c r="W71" s="7">
        <f>LN(Parameters!$C$9)+V71+J71+Parameters!$C$10*I71</f>
        <v>4.5181890046939968</v>
      </c>
      <c r="X71" s="7">
        <f>LN(Parameters!$C$9)+W71+K71+Parameters!$C$10*J71</f>
        <v>4.5511363023405051</v>
      </c>
      <c r="Y71" s="7">
        <f>LN(Parameters!$C$9)+X71+L71+Parameters!$C$10*K71</f>
        <v>4.6429107086664523</v>
      </c>
      <c r="Z71" s="7">
        <f>LN(Parameters!$C$9)+Y71+M71+Parameters!$C$10*L71</f>
        <v>4.7770647451745472</v>
      </c>
      <c r="AB71">
        <v>61</v>
      </c>
      <c r="AC71" s="13">
        <f t="shared" si="28"/>
        <v>100.00000000000004</v>
      </c>
      <c r="AD71" s="13">
        <f t="shared" si="29"/>
        <v>109.46464270251212</v>
      </c>
      <c r="AE71" s="13">
        <f t="shared" si="30"/>
        <v>117.15127244813101</v>
      </c>
      <c r="AF71" s="13">
        <f t="shared" si="31"/>
        <v>115.89646934435791</v>
      </c>
      <c r="AG71" s="13">
        <f t="shared" si="32"/>
        <v>110.09593259164438</v>
      </c>
      <c r="AH71" s="13">
        <f t="shared" si="33"/>
        <v>101.84358811503375</v>
      </c>
      <c r="AI71" s="13">
        <f t="shared" si="34"/>
        <v>95.281568267304834</v>
      </c>
      <c r="AJ71" s="13">
        <f t="shared" si="35"/>
        <v>91.669434647214388</v>
      </c>
      <c r="AK71" s="13">
        <f t="shared" si="36"/>
        <v>94.74000045900577</v>
      </c>
      <c r="AL71" s="13">
        <f t="shared" si="37"/>
        <v>103.8461740645361</v>
      </c>
      <c r="AM71" s="13">
        <f t="shared" si="38"/>
        <v>118.75526100988729</v>
      </c>
      <c r="AN71" s="4"/>
      <c r="AO71" s="13">
        <v>61</v>
      </c>
      <c r="AP71" s="13">
        <f t="shared" si="27"/>
        <v>9.4646427025120801</v>
      </c>
      <c r="AQ71" s="13">
        <f t="shared" si="18"/>
        <v>17.151272448130968</v>
      </c>
      <c r="AR71" s="13">
        <f t="shared" si="19"/>
        <v>15.896469344357868</v>
      </c>
      <c r="AS71" s="13">
        <f t="shared" si="20"/>
        <v>10.095932591644342</v>
      </c>
      <c r="AT71" s="13">
        <f t="shared" si="21"/>
        <v>1.843588115033711</v>
      </c>
      <c r="AU71" s="13">
        <f t="shared" si="22"/>
        <v>-4.7184317326952083</v>
      </c>
      <c r="AV71" s="13">
        <f t="shared" si="23"/>
        <v>-8.3305653527856549</v>
      </c>
      <c r="AW71" s="13">
        <f t="shared" si="24"/>
        <v>-5.2599995409942721</v>
      </c>
      <c r="AX71" s="13">
        <f t="shared" si="25"/>
        <v>3.8461740645360578</v>
      </c>
      <c r="AY71" s="13">
        <f t="shared" si="26"/>
        <v>18.755261009887249</v>
      </c>
    </row>
    <row r="72" spans="2:51" x14ac:dyDescent="0.35">
      <c r="B72">
        <v>62</v>
      </c>
      <c r="C72" s="23">
        <f>(0.5-Data!B63)*Parameters!$C$11</f>
        <v>5.802259174437905E-2</v>
      </c>
      <c r="D72" s="23">
        <f>(0.5-Data!C63)*Parameters!$C$11</f>
        <v>-6.3421203619436303E-2</v>
      </c>
      <c r="E72" s="23">
        <f>(0.5-Data!D63)*Parameters!$C$11</f>
        <v>9.2355441961900514E-2</v>
      </c>
      <c r="F72" s="23">
        <f>(0.5-Data!E63)*Parameters!$C$11</f>
        <v>1.778714553898968E-2</v>
      </c>
      <c r="G72" s="23">
        <f>(0.5-Data!F63)*Parameters!$C$11</f>
        <v>-3.6361592867737882E-3</v>
      </c>
      <c r="H72" s="23">
        <f>(0.5-Data!G63)*Parameters!$C$11</f>
        <v>4.7279116128586374E-2</v>
      </c>
      <c r="I72" s="23">
        <f>(0.5-Data!H63)*Parameters!$C$11</f>
        <v>8.2509313438489884E-2</v>
      </c>
      <c r="J72" s="23">
        <f>(0.5-Data!I63)*Parameters!$C$11</f>
        <v>6.3950086751452292E-2</v>
      </c>
      <c r="K72" s="23">
        <f>(0.5-Data!J63)*Parameters!$C$11</f>
        <v>8.7372690547978804E-3</v>
      </c>
      <c r="L72" s="23">
        <f>(0.5-Data!K63)*Parameters!$C$11</f>
        <v>-5.4715678452522877E-2</v>
      </c>
      <c r="M72" s="23">
        <f>(0.5-Data!L63)*Parameters!$C$11</f>
        <v>8.9026232574595354E-2</v>
      </c>
      <c r="O72">
        <v>62</v>
      </c>
      <c r="P72" s="40">
        <f>LN(Parameters!$C$2)</f>
        <v>4.6051701859880918</v>
      </c>
      <c r="Q72" s="7">
        <f>LN(Parameters!$C$9)+P72+D72+Parameters!$C$10*C72</f>
        <v>4.5974179508951707</v>
      </c>
      <c r="R72" s="7">
        <f>LN(Parameters!$C$9)+Q72+E72+Parameters!$C$10*D72</f>
        <v>4.6907926534698685</v>
      </c>
      <c r="S72" s="7">
        <f>LN(Parameters!$C$9)+R72+F72+Parameters!$C$10*E72</f>
        <v>4.7796985501332578</v>
      </c>
      <c r="T72" s="7">
        <f>LN(Parameters!$C$9)+S72+G72+Parameters!$C$10*F72</f>
        <v>4.813625408580573</v>
      </c>
      <c r="U72" s="7">
        <f>LN(Parameters!$C$9)+T72+H72+Parameters!$C$10*G72</f>
        <v>4.8888270552716548</v>
      </c>
      <c r="V72" s="7">
        <f>LN(Parameters!$C$9)+U72+I72+Parameters!$C$10*H72</f>
        <v>5.0221707732095533</v>
      </c>
      <c r="W72" s="7">
        <f>LN(Parameters!$C$9)+V72+J72+Parameters!$C$10*I72</f>
        <v>5.1528088532498701</v>
      </c>
      <c r="X72" s="7">
        <f>LN(Parameters!$C$9)+W72+K72+Parameters!$C$10*J72</f>
        <v>5.2198824635843657</v>
      </c>
      <c r="Y72" s="7">
        <f>LN(Parameters!$C$9)+X72+L72+Parameters!$C$10*K72</f>
        <v>5.1986573584480462</v>
      </c>
      <c r="Z72" s="7">
        <f>LN(Parameters!$C$9)+Y72+M72+Parameters!$C$10*L72</f>
        <v>5.2926203379605505</v>
      </c>
      <c r="AB72">
        <v>62</v>
      </c>
      <c r="AC72" s="13">
        <f t="shared" si="28"/>
        <v>100.00000000000004</v>
      </c>
      <c r="AD72" s="13">
        <f t="shared" si="29"/>
        <v>99.227773598392929</v>
      </c>
      <c r="AE72" s="13">
        <f t="shared" si="30"/>
        <v>108.93949686333407</v>
      </c>
      <c r="AF72" s="13">
        <f t="shared" si="31"/>
        <v>119.06845146544725</v>
      </c>
      <c r="AG72" s="13">
        <f t="shared" si="32"/>
        <v>123.17737731898477</v>
      </c>
      <c r="AH72" s="13">
        <f t="shared" si="33"/>
        <v>132.79771828045591</v>
      </c>
      <c r="AI72" s="13">
        <f t="shared" si="34"/>
        <v>151.74034039866683</v>
      </c>
      <c r="AJ72" s="13">
        <f t="shared" si="35"/>
        <v>172.91650591875171</v>
      </c>
      <c r="AK72" s="13">
        <f t="shared" si="36"/>
        <v>184.91244884692469</v>
      </c>
      <c r="AL72" s="13">
        <f t="shared" si="37"/>
        <v>181.02902154639111</v>
      </c>
      <c r="AM72" s="13">
        <f t="shared" si="38"/>
        <v>198.86383374129286</v>
      </c>
      <c r="AN72" s="4"/>
      <c r="AO72" s="13">
        <v>62</v>
      </c>
      <c r="AP72" s="13">
        <f t="shared" si="27"/>
        <v>-0.77222640160711364</v>
      </c>
      <c r="AQ72" s="13">
        <f t="shared" si="18"/>
        <v>8.9394968633340284</v>
      </c>
      <c r="AR72" s="13">
        <f t="shared" si="19"/>
        <v>19.068451465447211</v>
      </c>
      <c r="AS72" s="13">
        <f t="shared" si="20"/>
        <v>23.177377318984725</v>
      </c>
      <c r="AT72" s="13">
        <f t="shared" si="21"/>
        <v>32.797718280455868</v>
      </c>
      <c r="AU72" s="13">
        <f t="shared" si="22"/>
        <v>51.740340398666788</v>
      </c>
      <c r="AV72" s="13">
        <f t="shared" si="23"/>
        <v>72.916505918751668</v>
      </c>
      <c r="AW72" s="13">
        <f t="shared" si="24"/>
        <v>84.912448846924647</v>
      </c>
      <c r="AX72" s="13">
        <f t="shared" si="25"/>
        <v>81.029021546391064</v>
      </c>
      <c r="AY72" s="13">
        <f t="shared" si="26"/>
        <v>98.863833741292822</v>
      </c>
    </row>
    <row r="73" spans="2:51" x14ac:dyDescent="0.35">
      <c r="B73">
        <v>63</v>
      </c>
      <c r="C73" s="23">
        <f>(0.5-Data!B64)*Parameters!$C$11</f>
        <v>-5.4621923369118641E-2</v>
      </c>
      <c r="D73" s="23">
        <f>(0.5-Data!C64)*Parameters!$C$11</f>
        <v>3.0735785839505581E-2</v>
      </c>
      <c r="E73" s="23">
        <f>(0.5-Data!D64)*Parameters!$C$11</f>
        <v>-2.6093001441981636E-2</v>
      </c>
      <c r="F73" s="23">
        <f>(0.5-Data!E64)*Parameters!$C$11</f>
        <v>8.715259505260986E-2</v>
      </c>
      <c r="G73" s="23">
        <f>(0.5-Data!F64)*Parameters!$C$11</f>
        <v>-6.750179388572608E-2</v>
      </c>
      <c r="H73" s="23">
        <f>(0.5-Data!G64)*Parameters!$C$11</f>
        <v>8.3663141835235155E-2</v>
      </c>
      <c r="I73" s="23">
        <f>(0.5-Data!H64)*Parameters!$C$11</f>
        <v>1.7676431860193544E-2</v>
      </c>
      <c r="J73" s="23">
        <f>(0.5-Data!I64)*Parameters!$C$11</f>
        <v>6.031269244067783E-3</v>
      </c>
      <c r="K73" s="23">
        <f>(0.5-Data!J64)*Parameters!$C$11</f>
        <v>8.6438296046879609E-2</v>
      </c>
      <c r="L73" s="23">
        <f>(0.5-Data!K64)*Parameters!$C$11</f>
        <v>-1.7050684148000039E-3</v>
      </c>
      <c r="M73" s="23">
        <f>(0.5-Data!L64)*Parameters!$C$11</f>
        <v>1.6131434095542675E-2</v>
      </c>
      <c r="O73">
        <v>63</v>
      </c>
      <c r="P73" s="40">
        <f>LN(Parameters!$C$2)</f>
        <v>4.6051701859880918</v>
      </c>
      <c r="Q73" s="7">
        <f>LN(Parameters!$C$9)+P73+D73+Parameters!$C$10*C73</f>
        <v>4.6408849085530379</v>
      </c>
      <c r="R73" s="7">
        <f>LN(Parameters!$C$9)+Q73+E73+Parameters!$C$10*D73</f>
        <v>4.6581818129803771</v>
      </c>
      <c r="S73" s="7">
        <f>LN(Parameters!$C$9)+R73+F73+Parameters!$C$10*E73</f>
        <v>4.7631513596256392</v>
      </c>
      <c r="T73" s="7">
        <f>LN(Parameters!$C$9)+S73+G73+Parameters!$C$10*F73</f>
        <v>4.7644270357551317</v>
      </c>
      <c r="U73" s="7">
        <f>LN(Parameters!$C$9)+T73+H73+Parameters!$C$10*G73</f>
        <v>4.8472731725833338</v>
      </c>
      <c r="V73" s="7">
        <f>LN(Parameters!$C$9)+U73+I73+Parameters!$C$10*H73</f>
        <v>4.9321568205109276</v>
      </c>
      <c r="W73" s="7">
        <f>LN(Parameters!$C$9)+V73+J73+Parameters!$C$10*I73</f>
        <v>4.975701286333627</v>
      </c>
      <c r="X73" s="7">
        <f>LN(Parameters!$C$9)+W73+K73+Parameters!$C$10*J73</f>
        <v>5.0944124557818808</v>
      </c>
      <c r="Y73" s="7">
        <f>LN(Parameters!$C$9)+X73+L73+Parameters!$C$10*K73</f>
        <v>5.1611634228297207</v>
      </c>
      <c r="Z73" s="7">
        <f>LN(Parameters!$C$9)+Y73+M73+Parameters!$C$10*L73</f>
        <v>5.2060863783801468</v>
      </c>
      <c r="AB73">
        <v>63</v>
      </c>
      <c r="AC73" s="13">
        <f t="shared" si="28"/>
        <v>100.00000000000004</v>
      </c>
      <c r="AD73" s="13">
        <f t="shared" si="29"/>
        <v>103.63601541491855</v>
      </c>
      <c r="AE73" s="13">
        <f t="shared" si="30"/>
        <v>105.44419050359784</v>
      </c>
      <c r="AF73" s="13">
        <f t="shared" si="31"/>
        <v>117.11441461159441</v>
      </c>
      <c r="AG73" s="13">
        <f t="shared" si="32"/>
        <v>117.26391000831501</v>
      </c>
      <c r="AH73" s="13">
        <f t="shared" si="33"/>
        <v>127.39253832984672</v>
      </c>
      <c r="AI73" s="13">
        <f t="shared" si="34"/>
        <v>138.6782942040694</v>
      </c>
      <c r="AJ73" s="13">
        <f t="shared" si="35"/>
        <v>144.85037112330647</v>
      </c>
      <c r="AK73" s="13">
        <f t="shared" si="36"/>
        <v>163.10798331324091</v>
      </c>
      <c r="AL73" s="13">
        <f t="shared" si="37"/>
        <v>174.36720042499488</v>
      </c>
      <c r="AM73" s="13">
        <f t="shared" si="38"/>
        <v>182.37889767574583</v>
      </c>
      <c r="AN73" s="4"/>
      <c r="AO73" s="13">
        <v>63</v>
      </c>
      <c r="AP73" s="13">
        <f t="shared" si="27"/>
        <v>3.6360154149185036</v>
      </c>
      <c r="AQ73" s="13">
        <f t="shared" si="18"/>
        <v>5.4441905035977953</v>
      </c>
      <c r="AR73" s="13">
        <f t="shared" si="19"/>
        <v>17.11441461159437</v>
      </c>
      <c r="AS73" s="13">
        <f t="shared" si="20"/>
        <v>17.263910008314966</v>
      </c>
      <c r="AT73" s="13">
        <f t="shared" si="21"/>
        <v>27.392538329846673</v>
      </c>
      <c r="AU73" s="13">
        <f t="shared" si="22"/>
        <v>38.67829420406936</v>
      </c>
      <c r="AV73" s="13">
        <f t="shared" si="23"/>
        <v>44.850371123306431</v>
      </c>
      <c r="AW73" s="13">
        <f t="shared" si="24"/>
        <v>63.107983313240865</v>
      </c>
      <c r="AX73" s="13">
        <f t="shared" si="25"/>
        <v>74.367200424994834</v>
      </c>
      <c r="AY73" s="13">
        <f t="shared" si="26"/>
        <v>82.37889767574579</v>
      </c>
    </row>
    <row r="74" spans="2:51" x14ac:dyDescent="0.35">
      <c r="B74">
        <v>64</v>
      </c>
      <c r="C74" s="23">
        <f>(0.5-Data!B65)*Parameters!$C$11</f>
        <v>6.0098927976944008E-2</v>
      </c>
      <c r="D74" s="23">
        <f>(0.5-Data!C65)*Parameters!$C$11</f>
        <v>1.5191751085581795E-2</v>
      </c>
      <c r="E74" s="23">
        <f>(0.5-Data!D65)*Parameters!$C$11</f>
        <v>-7.8052668143616583E-2</v>
      </c>
      <c r="F74" s="23">
        <f>(0.5-Data!E65)*Parameters!$C$11</f>
        <v>3.7111563063359963E-2</v>
      </c>
      <c r="G74" s="23">
        <f>(0.5-Data!F65)*Parameters!$C$11</f>
        <v>-9.8361898035161141E-2</v>
      </c>
      <c r="H74" s="23">
        <f>(0.5-Data!G65)*Parameters!$C$11</f>
        <v>5.0961436530859716E-2</v>
      </c>
      <c r="I74" s="23">
        <f>(0.5-Data!H65)*Parameters!$C$11</f>
        <v>8.3023126829538121E-2</v>
      </c>
      <c r="J74" s="23">
        <f>(0.5-Data!I65)*Parameters!$C$11</f>
        <v>-5.9299860849965483E-2</v>
      </c>
      <c r="K74" s="23">
        <f>(0.5-Data!J65)*Parameters!$C$11</f>
        <v>8.1510862104286957E-2</v>
      </c>
      <c r="L74" s="23">
        <f>(0.5-Data!K65)*Parameters!$C$11</f>
        <v>5.0784252564576728E-2</v>
      </c>
      <c r="M74" s="23">
        <f>(0.5-Data!L65)*Parameters!$C$11</f>
        <v>-8.4173227136114845E-2</v>
      </c>
      <c r="O74">
        <v>64</v>
      </c>
      <c r="P74" s="40">
        <f>LN(Parameters!$C$2)</f>
        <v>4.6051701859880918</v>
      </c>
      <c r="Q74" s="7">
        <f>LN(Parameters!$C$9)+P74+D74+Parameters!$C$10*C74</f>
        <v>4.6769652569048423</v>
      </c>
      <c r="R74" s="7">
        <f>LN(Parameters!$C$9)+Q74+E74+Parameters!$C$10*D74</f>
        <v>4.6353076789912819</v>
      </c>
      <c r="S74" s="7">
        <f>LN(Parameters!$C$9)+R74+F74+Parameters!$C$10*E74</f>
        <v>4.6668543436315586</v>
      </c>
      <c r="T74" s="7">
        <f>LN(Parameters!$C$9)+S74+G74+Parameters!$C$10*F74</f>
        <v>4.6147514512164536</v>
      </c>
      <c r="U74" s="7">
        <f>LN(Parameters!$C$9)+T74+H74+Parameters!$C$10*G74</f>
        <v>4.6510088358730348</v>
      </c>
      <c r="V74" s="7">
        <f>LN(Parameters!$C$9)+U74+I74+Parameters!$C$10*H74</f>
        <v>4.786523411383004</v>
      </c>
      <c r="W74" s="7">
        <f>LN(Parameters!$C$9)+V74+J74+Parameters!$C$10*I74</f>
        <v>4.7941427598478743</v>
      </c>
      <c r="X74" s="7">
        <f>LN(Parameters!$C$9)+W74+K74+Parameters!$C$10*J74</f>
        <v>4.8785274868112207</v>
      </c>
      <c r="Y74" s="7">
        <f>LN(Parameters!$C$9)+X74+L74+Parameters!$C$10*K74</f>
        <v>4.9955504295642701</v>
      </c>
      <c r="Z74" s="7">
        <f>LN(Parameters!$C$9)+Y74+M74+Parameters!$C$10*L74</f>
        <v>4.9637889183237585</v>
      </c>
      <c r="AB74">
        <v>64</v>
      </c>
      <c r="AC74" s="13">
        <f t="shared" si="28"/>
        <v>100.00000000000004</v>
      </c>
      <c r="AD74" s="13">
        <f t="shared" si="29"/>
        <v>107.44351384933795</v>
      </c>
      <c r="AE74" s="13">
        <f t="shared" si="30"/>
        <v>103.05962239825121</v>
      </c>
      <c r="AF74" s="13">
        <f t="shared" si="31"/>
        <v>106.36263534167495</v>
      </c>
      <c r="AG74" s="13">
        <f t="shared" si="32"/>
        <v>100.96273124962495</v>
      </c>
      <c r="AH74" s="13">
        <f t="shared" si="33"/>
        <v>104.69054790092176</v>
      </c>
      <c r="AI74" s="13">
        <f t="shared" si="34"/>
        <v>119.88385647390183</v>
      </c>
      <c r="AJ74" s="13">
        <f t="shared" si="35"/>
        <v>120.80078210366869</v>
      </c>
      <c r="AK74" s="13">
        <f t="shared" si="36"/>
        <v>131.43697863425152</v>
      </c>
      <c r="AL74" s="13">
        <f t="shared" si="37"/>
        <v>147.75425131299554</v>
      </c>
      <c r="AM74" s="13">
        <f t="shared" si="38"/>
        <v>143.13509696831943</v>
      </c>
      <c r="AN74" s="4"/>
      <c r="AO74" s="13">
        <v>64</v>
      </c>
      <c r="AP74" s="13">
        <f t="shared" si="27"/>
        <v>7.4435138493379043</v>
      </c>
      <c r="AQ74" s="13">
        <f t="shared" si="18"/>
        <v>3.0596223982511646</v>
      </c>
      <c r="AR74" s="13">
        <f t="shared" si="19"/>
        <v>6.3626353416749026</v>
      </c>
      <c r="AS74" s="13">
        <f t="shared" si="20"/>
        <v>0.96273124962490897</v>
      </c>
      <c r="AT74" s="13">
        <f t="shared" si="21"/>
        <v>4.6905479009217146</v>
      </c>
      <c r="AU74" s="13">
        <f t="shared" si="22"/>
        <v>19.883856473901787</v>
      </c>
      <c r="AV74" s="13">
        <f t="shared" si="23"/>
        <v>20.800782103668652</v>
      </c>
      <c r="AW74" s="13">
        <f t="shared" si="24"/>
        <v>31.436978634251474</v>
      </c>
      <c r="AX74" s="13">
        <f t="shared" si="25"/>
        <v>47.754251312995493</v>
      </c>
      <c r="AY74" s="13">
        <f t="shared" si="26"/>
        <v>43.135096968319388</v>
      </c>
    </row>
    <row r="75" spans="2:51" x14ac:dyDescent="0.35">
      <c r="B75">
        <v>65</v>
      </c>
      <c r="C75" s="23">
        <f>(0.5-Data!B66)*Parameters!$C$11</f>
        <v>6.977639695175912E-2</v>
      </c>
      <c r="D75" s="23">
        <f>(0.5-Data!C66)*Parameters!$C$11</f>
        <v>7.406358462682705E-2</v>
      </c>
      <c r="E75" s="23">
        <f>(0.5-Data!D66)*Parameters!$C$11</f>
        <v>-6.1103427206803222E-2</v>
      </c>
      <c r="F75" s="23">
        <f>(0.5-Data!E66)*Parameters!$C$11</f>
        <v>-5.3475303004790156E-2</v>
      </c>
      <c r="G75" s="23">
        <f>(0.5-Data!F66)*Parameters!$C$11</f>
        <v>8.5003982518452301E-2</v>
      </c>
      <c r="H75" s="23">
        <f>(0.5-Data!G66)*Parameters!$C$11</f>
        <v>8.558408043555428E-2</v>
      </c>
      <c r="I75" s="23">
        <f>(0.5-Data!H66)*Parameters!$C$11</f>
        <v>-6.2642469373801066E-2</v>
      </c>
      <c r="J75" s="23">
        <f>(0.5-Data!I66)*Parameters!$C$11</f>
        <v>-1.4866901978501358E-2</v>
      </c>
      <c r="K75" s="23">
        <f>(0.5-Data!J66)*Parameters!$C$11</f>
        <v>-4.029327542648016E-2</v>
      </c>
      <c r="L75" s="23">
        <f>(0.5-Data!K66)*Parameters!$C$11</f>
        <v>3.2079563708252136E-2</v>
      </c>
      <c r="M75" s="23">
        <f>(0.5-Data!L66)*Parameters!$C$11</f>
        <v>-7.3295309733412806E-2</v>
      </c>
      <c r="O75">
        <v>65</v>
      </c>
      <c r="P75" s="40">
        <f>LN(Parameters!$C$2)</f>
        <v>4.6051701859880918</v>
      </c>
      <c r="Q75" s="7">
        <f>LN(Parameters!$C$9)+P75+D75+Parameters!$C$10*C75</f>
        <v>4.7401919514847544</v>
      </c>
      <c r="R75" s="7">
        <f>LN(Parameters!$C$9)+Q75+E75+Parameters!$C$10*D75</f>
        <v>4.7419759396015673</v>
      </c>
      <c r="S75" s="7">
        <f>LN(Parameters!$C$9)+R75+F75+Parameters!$C$10*E75</f>
        <v>4.6905628965952602</v>
      </c>
      <c r="T75" s="7">
        <f>LN(Parameters!$C$9)+S75+G75+Parameters!$C$10*F75</f>
        <v>4.7810617950031009</v>
      </c>
      <c r="U75" s="7">
        <f>LN(Parameters!$C$9)+T75+H75+Parameters!$C$10*G75</f>
        <v>4.9344564698135027</v>
      </c>
      <c r="V75" s="7">
        <f>LN(Parameters!$C$9)+U75+I75+Parameters!$C$10*H75</f>
        <v>4.9398856388772447</v>
      </c>
      <c r="W75" s="7">
        <f>LN(Parameters!$C$9)+V75+J75+Parameters!$C$10*I75</f>
        <v>4.9263884279220767</v>
      </c>
      <c r="X75" s="7">
        <f>LN(Parameters!$C$9)+W75+K75+Parameters!$C$10*J75</f>
        <v>4.908963848846815</v>
      </c>
      <c r="Y75" s="7">
        <f>LN(Parameters!$C$9)+X75+L75+Parameters!$C$10*K75</f>
        <v>4.9524702408546952</v>
      </c>
      <c r="Z75" s="7">
        <f>LN(Parameters!$C$9)+Y75+M75+Parameters!$C$10*L75</f>
        <v>4.9231695370315398</v>
      </c>
      <c r="AB75">
        <v>65</v>
      </c>
      <c r="AC75" s="13">
        <f t="shared" ref="AC75:AC110" si="39">EXP(P75)</f>
        <v>100.00000000000004</v>
      </c>
      <c r="AD75" s="13">
        <f t="shared" ref="AD75:AD110" si="40">EXP(Q75)</f>
        <v>114.45616960339815</v>
      </c>
      <c r="AE75" s="13">
        <f t="shared" ref="AE75:AE110" si="41">EXP(R75)</f>
        <v>114.66054029310473</v>
      </c>
      <c r="AF75" s="13">
        <f t="shared" ref="AF75:AF110" si="42">EXP(S75)</f>
        <v>108.91447014015429</v>
      </c>
      <c r="AG75" s="13">
        <f t="shared" ref="AG75:AG110" si="43">EXP(T75)</f>
        <v>119.23088161194414</v>
      </c>
      <c r="AH75" s="13">
        <f t="shared" ref="AH75:AH110" si="44">EXP(U75)</f>
        <v>138.99757262010584</v>
      </c>
      <c r="AI75" s="13">
        <f t="shared" ref="AI75:AI110" si="45">EXP(V75)</f>
        <v>139.7542661912909</v>
      </c>
      <c r="AJ75" s="13">
        <f t="shared" ref="AJ75:AJ110" si="46">EXP(W75)</f>
        <v>137.88064614489207</v>
      </c>
      <c r="AK75" s="13">
        <f t="shared" ref="AK75:AK110" si="47">EXP(X75)</f>
        <v>135.49894425952945</v>
      </c>
      <c r="AL75" s="13">
        <f t="shared" ref="AL75:AL110" si="48">EXP(Y75)</f>
        <v>141.5241311710642</v>
      </c>
      <c r="AM75" s="13">
        <f t="shared" ref="AM75:AM110" si="49">EXP(Z75)</f>
        <v>137.43753693173716</v>
      </c>
      <c r="AN75" s="4"/>
      <c r="AO75" s="13">
        <v>65</v>
      </c>
      <c r="AP75" s="13">
        <f t="shared" si="27"/>
        <v>14.456169603398109</v>
      </c>
      <c r="AQ75" s="13">
        <f t="shared" ref="AQ75:AQ110" si="50">AE75-$AC75</f>
        <v>14.660540293104688</v>
      </c>
      <c r="AR75" s="13">
        <f t="shared" ref="AR75:AR110" si="51">AF75-$AC75</f>
        <v>8.9144701401542505</v>
      </c>
      <c r="AS75" s="13">
        <f t="shared" ref="AS75:AS110" si="52">AG75-$AC75</f>
        <v>19.230881611944099</v>
      </c>
      <c r="AT75" s="13">
        <f t="shared" ref="AT75:AT110" si="53">AH75-$AC75</f>
        <v>38.9975726201058</v>
      </c>
      <c r="AU75" s="13">
        <f t="shared" ref="AU75:AU110" si="54">AI75-$AC75</f>
        <v>39.754266191290853</v>
      </c>
      <c r="AV75" s="13">
        <f t="shared" ref="AV75:AV110" si="55">AJ75-$AC75</f>
        <v>37.880646144892026</v>
      </c>
      <c r="AW75" s="13">
        <f t="shared" ref="AW75:AW110" si="56">AK75-$AC75</f>
        <v>35.498944259529409</v>
      </c>
      <c r="AX75" s="13">
        <f t="shared" ref="AX75:AX110" si="57">AL75-$AC75</f>
        <v>41.524131171064155</v>
      </c>
      <c r="AY75" s="13">
        <f t="shared" ref="AY75:AY110" si="58">AM75-$AC75</f>
        <v>37.437536931737114</v>
      </c>
    </row>
    <row r="76" spans="2:51" x14ac:dyDescent="0.35">
      <c r="B76">
        <v>66</v>
      </c>
      <c r="C76" s="23">
        <f>(0.5-Data!B67)*Parameters!$C$11</f>
        <v>-2.862938465802034E-2</v>
      </c>
      <c r="D76" s="23">
        <f>(0.5-Data!C67)*Parameters!$C$11</f>
        <v>-4.8718297378642778E-2</v>
      </c>
      <c r="E76" s="23">
        <f>(0.5-Data!D67)*Parameters!$C$11</f>
        <v>7.7716694400070899E-3</v>
      </c>
      <c r="F76" s="23">
        <f>(0.5-Data!E67)*Parameters!$C$11</f>
        <v>-2.4534877231706775E-2</v>
      </c>
      <c r="G76" s="23">
        <f>(0.5-Data!F67)*Parameters!$C$11</f>
        <v>5.2303008420059395E-2</v>
      </c>
      <c r="H76" s="23">
        <f>(0.5-Data!G67)*Parameters!$C$11</f>
        <v>-4.8638408829196039E-2</v>
      </c>
      <c r="I76" s="23">
        <f>(0.5-Data!H67)*Parameters!$C$11</f>
        <v>4.6714746280501387E-2</v>
      </c>
      <c r="J76" s="23">
        <f>(0.5-Data!I67)*Parameters!$C$11</f>
        <v>6.7035939737616346E-3</v>
      </c>
      <c r="K76" s="23">
        <f>(0.5-Data!J67)*Parameters!$C$11</f>
        <v>-1.1173865967971165E-2</v>
      </c>
      <c r="L76" s="23">
        <f>(0.5-Data!K67)*Parameters!$C$11</f>
        <v>-3.6175430209872482E-2</v>
      </c>
      <c r="M76" s="23">
        <f>(0.5-Data!L67)*Parameters!$C$11</f>
        <v>2.6046691026669636E-2</v>
      </c>
      <c r="O76">
        <v>66</v>
      </c>
      <c r="P76" s="40">
        <f>LN(Parameters!$C$2)</f>
        <v>4.6051701859880918</v>
      </c>
      <c r="Q76" s="7">
        <f>LN(Parameters!$C$9)+P76+D76+Parameters!$C$10*C76</f>
        <v>4.5731274677548841</v>
      </c>
      <c r="R76" s="7">
        <f>LN(Parameters!$C$9)+Q76+E76+Parameters!$C$10*D76</f>
        <v>4.5885347056160466</v>
      </c>
      <c r="S76" s="7">
        <f>LN(Parameters!$C$9)+R76+F76+Parameters!$C$10*E76</f>
        <v>4.5970558818738869</v>
      </c>
      <c r="T76" s="7">
        <f>LN(Parameters!$C$9)+S76+G76+Parameters!$C$10*F76</f>
        <v>4.6678769977812227</v>
      </c>
      <c r="U76" s="7">
        <f>LN(Parameters!$C$9)+T76+H76+Parameters!$C$10*G76</f>
        <v>4.6723337449825975</v>
      </c>
      <c r="V76" s="7">
        <f>LN(Parameters!$C$9)+U76+I76+Parameters!$C$10*H76</f>
        <v>4.7267200095315047</v>
      </c>
      <c r="W76" s="7">
        <f>LN(Parameters!$C$9)+V76+J76+Parameters!$C$10*I76</f>
        <v>4.784004041573036</v>
      </c>
      <c r="X76" s="7">
        <f>LN(Parameters!$C$9)+W76+K76+Parameters!$C$10*J76</f>
        <v>4.8054055951348014</v>
      </c>
      <c r="Y76" s="7">
        <f>LN(Parameters!$C$9)+X76+L76+Parameters!$C$10*K76</f>
        <v>4.793760727480886</v>
      </c>
      <c r="Z76" s="7">
        <f>LN(Parameters!$C$9)+Y76+M76+Parameters!$C$10*L76</f>
        <v>4.8330872771546574</v>
      </c>
      <c r="AB76">
        <v>66</v>
      </c>
      <c r="AC76" s="13">
        <f t="shared" si="39"/>
        <v>100.00000000000004</v>
      </c>
      <c r="AD76" s="13">
        <f t="shared" si="40"/>
        <v>96.846521007283741</v>
      </c>
      <c r="AE76" s="13">
        <f t="shared" si="41"/>
        <v>98.350212513038841</v>
      </c>
      <c r="AF76" s="13">
        <f t="shared" si="42"/>
        <v>99.191852798818772</v>
      </c>
      <c r="AG76" s="13">
        <f t="shared" si="43"/>
        <v>106.47146316920649</v>
      </c>
      <c r="AH76" s="13">
        <f t="shared" si="44"/>
        <v>106.9470385371273</v>
      </c>
      <c r="AI76" s="13">
        <f t="shared" si="45"/>
        <v>112.92456275421176</v>
      </c>
      <c r="AJ76" s="13">
        <f t="shared" si="46"/>
        <v>119.58220485074939</v>
      </c>
      <c r="AK76" s="13">
        <f t="shared" si="47"/>
        <v>122.16903213874366</v>
      </c>
      <c r="AL76" s="13">
        <f t="shared" si="48"/>
        <v>120.75464110918544</v>
      </c>
      <c r="AM76" s="13">
        <f t="shared" si="49"/>
        <v>125.59811891802862</v>
      </c>
      <c r="AN76" s="4"/>
      <c r="AO76" s="13">
        <v>66</v>
      </c>
      <c r="AP76" s="13">
        <f t="shared" ref="AP76:AP110" si="59">AD76-$AC76</f>
        <v>-3.1534789927163018</v>
      </c>
      <c r="AQ76" s="13">
        <f t="shared" si="50"/>
        <v>-1.6497874869612019</v>
      </c>
      <c r="AR76" s="13">
        <f t="shared" si="51"/>
        <v>-0.8081472011812707</v>
      </c>
      <c r="AS76" s="13">
        <f t="shared" si="52"/>
        <v>6.4714631692064444</v>
      </c>
      <c r="AT76" s="13">
        <f t="shared" si="53"/>
        <v>6.9470385371272556</v>
      </c>
      <c r="AU76" s="13">
        <f t="shared" si="54"/>
        <v>12.924562754211721</v>
      </c>
      <c r="AV76" s="13">
        <f t="shared" si="55"/>
        <v>19.582204850749349</v>
      </c>
      <c r="AW76" s="13">
        <f t="shared" si="56"/>
        <v>22.169032138743617</v>
      </c>
      <c r="AX76" s="13">
        <f t="shared" si="57"/>
        <v>20.7546411091854</v>
      </c>
      <c r="AY76" s="13">
        <f t="shared" si="58"/>
        <v>25.598118918028575</v>
      </c>
    </row>
    <row r="77" spans="2:51" x14ac:dyDescent="0.35">
      <c r="B77">
        <v>67</v>
      </c>
      <c r="C77" s="23">
        <f>(0.5-Data!B68)*Parameters!$C$11</f>
        <v>-7.2434691800805112E-2</v>
      </c>
      <c r="D77" s="23">
        <f>(0.5-Data!C68)*Parameters!$C$11</f>
        <v>-3.1436654845089285E-2</v>
      </c>
      <c r="E77" s="23">
        <f>(0.5-Data!D68)*Parameters!$C$11</f>
        <v>-8.2112918761006182E-2</v>
      </c>
      <c r="F77" s="23">
        <f>(0.5-Data!E68)*Parameters!$C$11</f>
        <v>7.0952785385313868E-2</v>
      </c>
      <c r="G77" s="23">
        <f>(0.5-Data!F68)*Parameters!$C$11</f>
        <v>1.5133737259366665E-2</v>
      </c>
      <c r="H77" s="23">
        <f>(0.5-Data!G68)*Parameters!$C$11</f>
        <v>3.5795119326615409E-2</v>
      </c>
      <c r="I77" s="23">
        <f>(0.5-Data!H68)*Parameters!$C$11</f>
        <v>8.889349895207177E-2</v>
      </c>
      <c r="J77" s="23">
        <f>(0.5-Data!I68)*Parameters!$C$11</f>
        <v>-5.4116483392288167E-2</v>
      </c>
      <c r="K77" s="23">
        <f>(0.5-Data!J68)*Parameters!$C$11</f>
        <v>5.4646070521200255E-2</v>
      </c>
      <c r="L77" s="23">
        <f>(0.5-Data!K68)*Parameters!$C$11</f>
        <v>-1.7963453852624635E-2</v>
      </c>
      <c r="M77" s="23">
        <f>(0.5-Data!L68)*Parameters!$C$11</f>
        <v>7.6089507035093276E-2</v>
      </c>
      <c r="O77">
        <v>67</v>
      </c>
      <c r="P77" s="40">
        <f>LN(Parameters!$C$2)</f>
        <v>4.6051701859880918</v>
      </c>
      <c r="Q77" s="7">
        <f>LN(Parameters!$C$9)+P77+D77+Parameters!$C$10*C77</f>
        <v>4.5706967220741843</v>
      </c>
      <c r="R77" s="7">
        <f>LN(Parameters!$C$9)+Q77+E77+Parameters!$C$10*D77</f>
        <v>4.5039961108744322</v>
      </c>
      <c r="S77" s="7">
        <f>LN(Parameters!$C$9)+R77+F77+Parameters!$C$10*E77</f>
        <v>4.5675568850588375</v>
      </c>
      <c r="T77" s="7">
        <f>LN(Parameters!$C$9)+S77+G77+Parameters!$C$10*F77</f>
        <v>4.6441781779831395</v>
      </c>
      <c r="U77" s="7">
        <f>LN(Parameters!$C$9)+T77+H77+Parameters!$C$10*G77</f>
        <v>4.7163422813180143</v>
      </c>
      <c r="V77" s="7">
        <f>LN(Parameters!$C$9)+U77+I77+Parameters!$C$10*H77</f>
        <v>4.8509023862086078</v>
      </c>
      <c r="W77" s="7">
        <f>LN(Parameters!$C$9)+V77+J77+Parameters!$C$10*I77</f>
        <v>4.866346779586296</v>
      </c>
      <c r="X77" s="7">
        <f>LN(Parameters!$C$9)+W77+K77+Parameters!$C$10*J77</f>
        <v>4.9261992348225112</v>
      </c>
      <c r="Y77" s="7">
        <f>LN(Parameters!$C$9)+X77+L77+Parameters!$C$10*K77</f>
        <v>4.9623853149459709</v>
      </c>
      <c r="Z77" s="7">
        <f>LN(Parameters!$C$9)+Y77+M77+Parameters!$C$10*L77</f>
        <v>5.0599500699889273</v>
      </c>
      <c r="AB77">
        <v>67</v>
      </c>
      <c r="AC77" s="13">
        <f t="shared" si="39"/>
        <v>100.00000000000004</v>
      </c>
      <c r="AD77" s="13">
        <f t="shared" si="40"/>
        <v>96.61139762299922</v>
      </c>
      <c r="AE77" s="13">
        <f t="shared" si="41"/>
        <v>90.37756943351846</v>
      </c>
      <c r="AF77" s="13">
        <f t="shared" si="42"/>
        <v>96.308529308032021</v>
      </c>
      <c r="AG77" s="13">
        <f t="shared" si="43"/>
        <v>103.97787935239205</v>
      </c>
      <c r="AH77" s="13">
        <f t="shared" si="44"/>
        <v>111.7587221847389</v>
      </c>
      <c r="AI77" s="13">
        <f t="shared" si="45"/>
        <v>127.85571303731112</v>
      </c>
      <c r="AJ77" s="13">
        <f t="shared" si="46"/>
        <v>129.84569443724183</v>
      </c>
      <c r="AK77" s="13">
        <f t="shared" si="47"/>
        <v>137.85456254557411</v>
      </c>
      <c r="AL77" s="13">
        <f t="shared" si="48"/>
        <v>142.93433299219274</v>
      </c>
      <c r="AM77" s="13">
        <f t="shared" si="49"/>
        <v>157.58264802357576</v>
      </c>
      <c r="AN77" s="4"/>
      <c r="AO77" s="13">
        <v>67</v>
      </c>
      <c r="AP77" s="13">
        <f t="shared" si="59"/>
        <v>-3.3886023770008222</v>
      </c>
      <c r="AQ77" s="13">
        <f t="shared" si="50"/>
        <v>-9.622430566481583</v>
      </c>
      <c r="AR77" s="13">
        <f t="shared" si="51"/>
        <v>-3.6914706919680214</v>
      </c>
      <c r="AS77" s="13">
        <f t="shared" si="52"/>
        <v>3.9778793523920086</v>
      </c>
      <c r="AT77" s="13">
        <f t="shared" si="53"/>
        <v>11.758722184738858</v>
      </c>
      <c r="AU77" s="13">
        <f t="shared" si="54"/>
        <v>27.855713037311077</v>
      </c>
      <c r="AV77" s="13">
        <f t="shared" si="55"/>
        <v>29.845694437241789</v>
      </c>
      <c r="AW77" s="13">
        <f t="shared" si="56"/>
        <v>37.854562545574069</v>
      </c>
      <c r="AX77" s="13">
        <f t="shared" si="57"/>
        <v>42.934332992192694</v>
      </c>
      <c r="AY77" s="13">
        <f t="shared" si="58"/>
        <v>57.582648023575715</v>
      </c>
    </row>
    <row r="78" spans="2:51" x14ac:dyDescent="0.35">
      <c r="B78">
        <v>68</v>
      </c>
      <c r="C78" s="23">
        <f>(0.5-Data!B69)*Parameters!$C$11</f>
        <v>5.8018561434172722E-2</v>
      </c>
      <c r="D78" s="23">
        <f>(0.5-Data!C69)*Parameters!$C$11</f>
        <v>-5.5773731116873032E-2</v>
      </c>
      <c r="E78" s="23">
        <f>(0.5-Data!D69)*Parameters!$C$11</f>
        <v>8.4308450305827412E-2</v>
      </c>
      <c r="F78" s="23">
        <f>(0.5-Data!E69)*Parameters!$C$11</f>
        <v>3.9306562199060528E-2</v>
      </c>
      <c r="G78" s="23">
        <f>(0.5-Data!F69)*Parameters!$C$11</f>
        <v>6.1959659448149434E-2</v>
      </c>
      <c r="H78" s="23">
        <f>(0.5-Data!G69)*Parameters!$C$11</f>
        <v>-4.4455044417198608E-2</v>
      </c>
      <c r="I78" s="23">
        <f>(0.5-Data!H69)*Parameters!$C$11</f>
        <v>9.8761341149751242E-2</v>
      </c>
      <c r="J78" s="23">
        <f>(0.5-Data!I69)*Parameters!$C$11</f>
        <v>-7.9968438208548667E-2</v>
      </c>
      <c r="K78" s="23">
        <f>(0.5-Data!J69)*Parameters!$C$11</f>
        <v>-4.7286211703888317E-2</v>
      </c>
      <c r="L78" s="23">
        <f>(0.5-Data!K69)*Parameters!$C$11</f>
        <v>-8.0648474900056319E-2</v>
      </c>
      <c r="M78" s="23">
        <f>(0.5-Data!L69)*Parameters!$C$11</f>
        <v>-1.7645021260467519E-2</v>
      </c>
      <c r="O78">
        <v>68</v>
      </c>
      <c r="P78" s="40">
        <f>LN(Parameters!$C$2)</f>
        <v>4.6051701859880918</v>
      </c>
      <c r="Q78" s="7">
        <f>LN(Parameters!$C$9)+P78+D78+Parameters!$C$10*C78</f>
        <v>4.6050636097581403</v>
      </c>
      <c r="R78" s="7">
        <f>LN(Parameters!$C$9)+Q78+E78+Parameters!$C$10*D78</f>
        <v>4.6938326833029187</v>
      </c>
      <c r="S78" s="7">
        <f>LN(Parameters!$C$9)+R78+F78+Parameters!$C$10*E78</f>
        <v>4.8006368503811458</v>
      </c>
      <c r="T78" s="7">
        <f>LN(Parameters!$C$9)+S78+G78+Parameters!$C$10*F78</f>
        <v>4.9098432650604167</v>
      </c>
      <c r="U78" s="7">
        <f>LN(Parameters!$C$9)+T78+H78+Parameters!$C$10*G78</f>
        <v>4.9228288696364286</v>
      </c>
      <c r="V78" s="7">
        <f>LN(Parameters!$C$9)+U78+I78+Parameters!$C$10*H78</f>
        <v>5.0311442430399849</v>
      </c>
      <c r="W78" s="7">
        <f>LN(Parameters!$C$9)+V78+J78+Parameters!$C$10*I78</f>
        <v>5.0251772105903685</v>
      </c>
      <c r="X78" s="7">
        <f>LN(Parameters!$C$9)+W78+K78+Parameters!$C$10*J78</f>
        <v>4.9714640039341775</v>
      </c>
      <c r="Y78" s="7">
        <f>LN(Parameters!$C$9)+X78+L78+Parameters!$C$10*K78</f>
        <v>4.8990955360089155</v>
      </c>
      <c r="Z78" s="7">
        <f>LN(Parameters!$C$9)+Y78+M78+Parameters!$C$10*L78</f>
        <v>4.8747175032849661</v>
      </c>
      <c r="AB78">
        <v>68</v>
      </c>
      <c r="AC78" s="13">
        <f t="shared" si="39"/>
        <v>100.00000000000004</v>
      </c>
      <c r="AD78" s="13">
        <f t="shared" si="40"/>
        <v>99.989342944909367</v>
      </c>
      <c r="AE78" s="13">
        <f t="shared" si="41"/>
        <v>109.27118009180565</v>
      </c>
      <c r="AF78" s="13">
        <f t="shared" si="42"/>
        <v>121.58782612067743</v>
      </c>
      <c r="AG78" s="13">
        <f t="shared" si="43"/>
        <v>135.6181566390039</v>
      </c>
      <c r="AH78" s="13">
        <f t="shared" si="44"/>
        <v>137.39072441824138</v>
      </c>
      <c r="AI78" s="13">
        <f t="shared" si="45"/>
        <v>153.10810538616789</v>
      </c>
      <c r="AJ78" s="13">
        <f t="shared" si="46"/>
        <v>152.19722468307938</v>
      </c>
      <c r="AK78" s="13">
        <f t="shared" si="47"/>
        <v>144.2378977229624</v>
      </c>
      <c r="AL78" s="13">
        <f t="shared" si="48"/>
        <v>134.16837432650365</v>
      </c>
      <c r="AM78" s="13">
        <f t="shared" si="49"/>
        <v>130.93715866844659</v>
      </c>
      <c r="AN78" s="4"/>
      <c r="AO78" s="13">
        <v>68</v>
      </c>
      <c r="AP78" s="13">
        <f t="shared" si="59"/>
        <v>-1.0657055090675271E-2</v>
      </c>
      <c r="AQ78" s="13">
        <f t="shared" si="50"/>
        <v>9.2711800918056042</v>
      </c>
      <c r="AR78" s="13">
        <f t="shared" si="51"/>
        <v>21.587826120677391</v>
      </c>
      <c r="AS78" s="13">
        <f t="shared" si="52"/>
        <v>35.618156639003857</v>
      </c>
      <c r="AT78" s="13">
        <f t="shared" si="53"/>
        <v>37.390724418241334</v>
      </c>
      <c r="AU78" s="13">
        <f t="shared" si="54"/>
        <v>53.10810538616785</v>
      </c>
      <c r="AV78" s="13">
        <f t="shared" si="55"/>
        <v>52.197224683079341</v>
      </c>
      <c r="AW78" s="13">
        <f t="shared" si="56"/>
        <v>44.237897722962359</v>
      </c>
      <c r="AX78" s="13">
        <f t="shared" si="57"/>
        <v>34.16837432650361</v>
      </c>
      <c r="AY78" s="13">
        <f t="shared" si="58"/>
        <v>30.937158668446543</v>
      </c>
    </row>
    <row r="79" spans="2:51" x14ac:dyDescent="0.35">
      <c r="B79">
        <v>69</v>
      </c>
      <c r="C79" s="23">
        <f>(0.5-Data!B70)*Parameters!$C$11</f>
        <v>8.8881444864108122E-2</v>
      </c>
      <c r="D79" s="23">
        <f>(0.5-Data!C70)*Parameters!$C$11</f>
        <v>4.8153573032082279E-2</v>
      </c>
      <c r="E79" s="23">
        <f>(0.5-Data!D70)*Parameters!$C$11</f>
        <v>-2.4178708371628145E-2</v>
      </c>
      <c r="F79" s="23">
        <f>(0.5-Data!E70)*Parameters!$C$11</f>
        <v>-2.8057353176926571E-2</v>
      </c>
      <c r="G79" s="23">
        <f>(0.5-Data!F70)*Parameters!$C$11</f>
        <v>-5.5786207894400322E-2</v>
      </c>
      <c r="H79" s="23">
        <f>(0.5-Data!G70)*Parameters!$C$11</f>
        <v>8.2040444115326239E-2</v>
      </c>
      <c r="I79" s="23">
        <f>(0.5-Data!H70)*Parameters!$C$11</f>
        <v>6.9733355654558252E-2</v>
      </c>
      <c r="J79" s="23">
        <f>(0.5-Data!I70)*Parameters!$C$11</f>
        <v>-8.6838886073773686E-2</v>
      </c>
      <c r="K79" s="23">
        <f>(0.5-Data!J70)*Parameters!$C$11</f>
        <v>-7.294155932213231E-2</v>
      </c>
      <c r="L79" s="23">
        <f>(0.5-Data!K70)*Parameters!$C$11</f>
        <v>-6.1432685497682772E-3</v>
      </c>
      <c r="M79" s="23">
        <f>(0.5-Data!L70)*Parameters!$C$11</f>
        <v>-4.1081347107947579E-2</v>
      </c>
      <c r="O79">
        <v>69</v>
      </c>
      <c r="P79" s="40">
        <f>LN(Parameters!$C$2)</f>
        <v>4.6051701859880918</v>
      </c>
      <c r="Q79" s="7">
        <f>LN(Parameters!$C$9)+P79+D79+Parameters!$C$10*C79</f>
        <v>4.7228792114505671</v>
      </c>
      <c r="R79" s="7">
        <f>LN(Parameters!$C$9)+Q79+E79+Parameters!$C$10*D79</f>
        <v>4.7499284131849198</v>
      </c>
      <c r="S79" s="7">
        <f>LN(Parameters!$C$9)+R79+F79+Parameters!$C$10*E79</f>
        <v>4.7405494434823048</v>
      </c>
      <c r="T79" s="7">
        <f>LN(Parameters!$C$9)+S79+G79+Parameters!$C$10*F79</f>
        <v>4.7016962288998307</v>
      </c>
      <c r="U79" s="7">
        <f>LN(Parameters!$C$9)+T79+H79+Parameters!$C$10*G79</f>
        <v>4.7881916817042205</v>
      </c>
      <c r="V79" s="7">
        <f>LN(Parameters!$C$9)+U79+I79+Parameters!$C$10*H79</f>
        <v>4.9244020394522199</v>
      </c>
      <c r="W79" s="7">
        <f>LN(Parameters!$C$9)+V79+J79+Parameters!$C$10*I79</f>
        <v>4.8985019656645417</v>
      </c>
      <c r="X79" s="7">
        <f>LN(Parameters!$C$9)+W79+K79+Parameters!$C$10*J79</f>
        <v>4.8160417098507553</v>
      </c>
      <c r="Y79" s="7">
        <f>LN(Parameters!$C$9)+X79+L79+Parameters!$C$10*K79</f>
        <v>4.8066335418475719</v>
      </c>
      <c r="Z79" s="7">
        <f>LN(Parameters!$C$9)+Y79+M79+Parameters!$C$10*L79</f>
        <v>4.7923465261337723</v>
      </c>
      <c r="AB79">
        <v>69</v>
      </c>
      <c r="AC79" s="13">
        <f t="shared" si="39"/>
        <v>100.00000000000004</v>
      </c>
      <c r="AD79" s="13">
        <f t="shared" si="40"/>
        <v>112.49167416128765</v>
      </c>
      <c r="AE79" s="13">
        <f t="shared" si="41"/>
        <v>115.57601051254375</v>
      </c>
      <c r="AF79" s="13">
        <f t="shared" si="42"/>
        <v>114.49709408275274</v>
      </c>
      <c r="AG79" s="13">
        <f t="shared" si="43"/>
        <v>110.13382628254894</v>
      </c>
      <c r="AH79" s="13">
        <f t="shared" si="44"/>
        <v>120.08402207239003</v>
      </c>
      <c r="AI79" s="13">
        <f t="shared" si="45"/>
        <v>137.60703345968201</v>
      </c>
      <c r="AJ79" s="13">
        <f t="shared" si="46"/>
        <v>134.08875958916167</v>
      </c>
      <c r="AK79" s="13">
        <f t="shared" si="47"/>
        <v>123.47537084834354</v>
      </c>
      <c r="AL79" s="13">
        <f t="shared" si="48"/>
        <v>122.31914134435168</v>
      </c>
      <c r="AM79" s="13">
        <f t="shared" si="49"/>
        <v>120.583990428711</v>
      </c>
      <c r="AN79" s="4"/>
      <c r="AO79" s="13">
        <v>69</v>
      </c>
      <c r="AP79" s="13">
        <f t="shared" si="59"/>
        <v>12.491674161287605</v>
      </c>
      <c r="AQ79" s="13">
        <f t="shared" si="50"/>
        <v>15.576010512543704</v>
      </c>
      <c r="AR79" s="13">
        <f t="shared" si="51"/>
        <v>14.497094082752696</v>
      </c>
      <c r="AS79" s="13">
        <f t="shared" si="52"/>
        <v>10.133826282548895</v>
      </c>
      <c r="AT79" s="13">
        <f t="shared" si="53"/>
        <v>20.084022072389985</v>
      </c>
      <c r="AU79" s="13">
        <f t="shared" si="54"/>
        <v>37.607033459681972</v>
      </c>
      <c r="AV79" s="13">
        <f t="shared" si="55"/>
        <v>34.088759589161626</v>
      </c>
      <c r="AW79" s="13">
        <f t="shared" si="56"/>
        <v>23.475370848343502</v>
      </c>
      <c r="AX79" s="13">
        <f t="shared" si="57"/>
        <v>22.319141344351635</v>
      </c>
      <c r="AY79" s="13">
        <f t="shared" si="58"/>
        <v>20.583990428710962</v>
      </c>
    </row>
    <row r="80" spans="2:51" x14ac:dyDescent="0.35">
      <c r="B80">
        <v>70</v>
      </c>
      <c r="C80" s="23">
        <f>(0.5-Data!B71)*Parameters!$C$11</f>
        <v>7.7422903628500794E-2</v>
      </c>
      <c r="D80" s="23">
        <f>(0.5-Data!C71)*Parameters!$C$11</f>
        <v>3.0800144864879943E-2</v>
      </c>
      <c r="E80" s="23">
        <f>(0.5-Data!D71)*Parameters!$C$11</f>
        <v>-9.9041745290357544E-2</v>
      </c>
      <c r="F80" s="23">
        <f>(0.5-Data!E71)*Parameters!$C$11</f>
        <v>-9.6301884615648925E-2</v>
      </c>
      <c r="G80" s="23">
        <f>(0.5-Data!F71)*Parameters!$C$11</f>
        <v>6.4638002293798888E-2</v>
      </c>
      <c r="H80" s="23">
        <f>(0.5-Data!G71)*Parameters!$C$11</f>
        <v>-7.7171318886757614E-2</v>
      </c>
      <c r="I80" s="23">
        <f>(0.5-Data!H71)*Parameters!$C$11</f>
        <v>-1.0789271852322035E-2</v>
      </c>
      <c r="J80" s="23">
        <f>(0.5-Data!I71)*Parameters!$C$11</f>
        <v>7.0987322846275208E-2</v>
      </c>
      <c r="K80" s="23">
        <f>(0.5-Data!J71)*Parameters!$C$11</f>
        <v>-5.1024933255176368E-2</v>
      </c>
      <c r="L80" s="23">
        <f>(0.5-Data!K71)*Parameters!$C$11</f>
        <v>-3.0263967327066002E-2</v>
      </c>
      <c r="M80" s="23">
        <f>(0.5-Data!L71)*Parameters!$C$11</f>
        <v>-6.9447556593480231E-2</v>
      </c>
      <c r="O80">
        <v>70</v>
      </c>
      <c r="P80" s="40">
        <f>LN(Parameters!$C$2)</f>
        <v>4.6051701859880918</v>
      </c>
      <c r="Q80" s="7">
        <f>LN(Parameters!$C$9)+P80+D80+Parameters!$C$10*C80</f>
        <v>4.7003694397273419</v>
      </c>
      <c r="R80" s="7">
        <f>LN(Parameters!$C$9)+Q80+E80+Parameters!$C$10*D80</f>
        <v>4.6447465618677244</v>
      </c>
      <c r="S80" s="7">
        <f>LN(Parameters!$C$9)+R80+F80+Parameters!$C$10*E80</f>
        <v>4.5334346941129589</v>
      </c>
      <c r="T80" s="7">
        <f>LN(Parameters!$C$9)+S80+G80+Parameters!$C$10*F80</f>
        <v>4.5842956505712591</v>
      </c>
      <c r="U80" s="7">
        <f>LN(Parameters!$C$9)+T80+H80+Parameters!$C$10*G80</f>
        <v>4.5657702349582552</v>
      </c>
      <c r="V80" s="7">
        <f>LN(Parameters!$C$9)+U80+I80+Parameters!$C$10*H80</f>
        <v>4.5498126718484366</v>
      </c>
      <c r="W80" s="7">
        <f>LN(Parameters!$C$9)+V80+J80+Parameters!$C$10*I80</f>
        <v>4.6455036246027115</v>
      </c>
      <c r="X80" s="7">
        <f>LN(Parameters!$C$9)+W80+K80+Parameters!$C$10*J80</f>
        <v>4.6559817888699033</v>
      </c>
      <c r="Y80" s="7">
        <f>LN(Parameters!$C$9)+X80+L80+Parameters!$C$10*K80</f>
        <v>4.6323154038195522</v>
      </c>
      <c r="Z80" s="7">
        <f>LN(Parameters!$C$9)+Y80+M80+Parameters!$C$10*L80</f>
        <v>4.5788078641704368</v>
      </c>
      <c r="AB80">
        <v>70</v>
      </c>
      <c r="AC80" s="13">
        <f t="shared" si="39"/>
        <v>100.00000000000004</v>
      </c>
      <c r="AD80" s="13">
        <f t="shared" si="40"/>
        <v>109.98779880956936</v>
      </c>
      <c r="AE80" s="13">
        <f t="shared" si="41"/>
        <v>104.03699550211117</v>
      </c>
      <c r="AF80" s="13">
        <f t="shared" si="42"/>
        <v>93.077706134854509</v>
      </c>
      <c r="AG80" s="13">
        <f t="shared" si="43"/>
        <v>97.934182957612151</v>
      </c>
      <c r="AH80" s="13">
        <f t="shared" si="44"/>
        <v>96.136613287076315</v>
      </c>
      <c r="AI80" s="13">
        <f t="shared" si="45"/>
        <v>94.614682661105277</v>
      </c>
      <c r="AJ80" s="13">
        <f t="shared" si="46"/>
        <v>104.11578785608005</v>
      </c>
      <c r="AK80" s="13">
        <f t="shared" si="47"/>
        <v>105.2124657356831</v>
      </c>
      <c r="AL80" s="13">
        <f t="shared" si="48"/>
        <v>102.75170057211221</v>
      </c>
      <c r="AM80" s="13">
        <f t="shared" si="49"/>
        <v>97.398213069429673</v>
      </c>
      <c r="AN80" s="4"/>
      <c r="AO80" s="13">
        <v>70</v>
      </c>
      <c r="AP80" s="13">
        <f t="shared" si="59"/>
        <v>9.9877988095693127</v>
      </c>
      <c r="AQ80" s="13">
        <f t="shared" si="50"/>
        <v>4.0369955021111252</v>
      </c>
      <c r="AR80" s="13">
        <f t="shared" si="51"/>
        <v>-6.9222938651455337</v>
      </c>
      <c r="AS80" s="13">
        <f t="shared" si="52"/>
        <v>-2.0658170423878914</v>
      </c>
      <c r="AT80" s="13">
        <f t="shared" si="53"/>
        <v>-3.8633867129237274</v>
      </c>
      <c r="AU80" s="13">
        <f t="shared" si="54"/>
        <v>-5.3853173388947653</v>
      </c>
      <c r="AV80" s="13">
        <f t="shared" si="55"/>
        <v>4.1157878560800043</v>
      </c>
      <c r="AW80" s="13">
        <f t="shared" si="56"/>
        <v>5.2124657356830539</v>
      </c>
      <c r="AX80" s="13">
        <f t="shared" si="57"/>
        <v>2.7517005721121706</v>
      </c>
      <c r="AY80" s="13">
        <f t="shared" si="58"/>
        <v>-2.6017869305703698</v>
      </c>
    </row>
    <row r="81" spans="2:51" x14ac:dyDescent="0.35">
      <c r="B81">
        <v>71</v>
      </c>
      <c r="C81" s="23">
        <f>(0.5-Data!B72)*Parameters!$C$11</f>
        <v>-3.1153907512732615E-2</v>
      </c>
      <c r="D81" s="23">
        <f>(0.5-Data!C72)*Parameters!$C$11</f>
        <v>-7.3865295158693181E-2</v>
      </c>
      <c r="E81" s="23">
        <f>(0.5-Data!D72)*Parameters!$C$11</f>
        <v>-7.5211206774358913E-2</v>
      </c>
      <c r="F81" s="23">
        <f>(0.5-Data!E72)*Parameters!$C$11</f>
        <v>-7.6959911619829721E-2</v>
      </c>
      <c r="G81" s="23">
        <f>(0.5-Data!F72)*Parameters!$C$11</f>
        <v>-1.7883831460944834E-2</v>
      </c>
      <c r="H81" s="23">
        <f>(0.5-Data!G72)*Parameters!$C$11</f>
        <v>-5.5329387936566436E-2</v>
      </c>
      <c r="I81" s="23">
        <f>(0.5-Data!H72)*Parameters!$C$11</f>
        <v>-7.1903293574320348E-2</v>
      </c>
      <c r="J81" s="23">
        <f>(0.5-Data!I72)*Parameters!$C$11</f>
        <v>-7.3079294486438337E-2</v>
      </c>
      <c r="K81" s="23">
        <f>(0.5-Data!J72)*Parameters!$C$11</f>
        <v>-9.6754696449906738E-2</v>
      </c>
      <c r="L81" s="23">
        <f>(0.5-Data!K72)*Parameters!$C$11</f>
        <v>-7.1348911571196147E-2</v>
      </c>
      <c r="M81" s="23">
        <f>(0.5-Data!L72)*Parameters!$C$11</f>
        <v>5.8670623293967154E-2</v>
      </c>
      <c r="O81">
        <v>71</v>
      </c>
      <c r="P81" s="40">
        <f>LN(Parameters!$C$2)</f>
        <v>4.6051701859880918</v>
      </c>
      <c r="Q81" s="7">
        <f>LN(Parameters!$C$9)+P81+D81+Parameters!$C$10*C81</f>
        <v>4.5468444346902128</v>
      </c>
      <c r="R81" s="7">
        <f>LN(Parameters!$C$9)+Q81+E81+Parameters!$C$10*D81</f>
        <v>4.4679526473359861</v>
      </c>
      <c r="S81" s="7">
        <f>LN(Parameters!$C$9)+R81+F81+Parameters!$C$10*E81</f>
        <v>4.3867064949092391</v>
      </c>
      <c r="T81" s="7">
        <f>LN(Parameters!$C$9)+S81+G81+Parameters!$C$10*F81</f>
        <v>4.3637495054609152</v>
      </c>
      <c r="U81" s="7">
        <f>LN(Parameters!$C$9)+T81+H81+Parameters!$C$10*G81</f>
        <v>4.3299311956084674</v>
      </c>
      <c r="V81" s="7">
        <f>LN(Parameters!$C$9)+U81+I81+Parameters!$C$10*H81</f>
        <v>4.2626884797042361</v>
      </c>
      <c r="W81" s="7">
        <f>LN(Parameters!$C$9)+V81+J81+Parameters!$C$10*I81</f>
        <v>4.1868115053508976</v>
      </c>
      <c r="X81" s="7">
        <f>LN(Parameters!$C$9)+W81+K81+Parameters!$C$10*J81</f>
        <v>4.0867299286236376</v>
      </c>
      <c r="Y81" s="7">
        <f>LN(Parameters!$C$9)+X81+L81+Parameters!$C$10*K81</f>
        <v>4.0014002058915281</v>
      </c>
      <c r="Z81" s="7">
        <f>LN(Parameters!$C$9)+Y81+M81+Parameters!$C$10*L81</f>
        <v>4.0575226212200004</v>
      </c>
      <c r="AB81">
        <v>71</v>
      </c>
      <c r="AC81" s="13">
        <f t="shared" si="39"/>
        <v>100.00000000000004</v>
      </c>
      <c r="AD81" s="13">
        <f t="shared" si="40"/>
        <v>94.334260230343375</v>
      </c>
      <c r="AE81" s="13">
        <f t="shared" si="41"/>
        <v>87.178055953509656</v>
      </c>
      <c r="AF81" s="13">
        <f t="shared" si="42"/>
        <v>80.375266230689178</v>
      </c>
      <c r="AG81" s="13">
        <f t="shared" si="43"/>
        <v>78.551110764495348</v>
      </c>
      <c r="AH81" s="13">
        <f t="shared" si="44"/>
        <v>75.939061448517236</v>
      </c>
      <c r="AI81" s="13">
        <f t="shared" si="45"/>
        <v>71.000610791694584</v>
      </c>
      <c r="AJ81" s="13">
        <f t="shared" si="46"/>
        <v>65.812612898591127</v>
      </c>
      <c r="AK81" s="13">
        <f t="shared" si="47"/>
        <v>59.544857056663609</v>
      </c>
      <c r="AL81" s="13">
        <f t="shared" si="48"/>
        <v>54.674652231402504</v>
      </c>
      <c r="AM81" s="13">
        <f t="shared" si="49"/>
        <v>57.830864510015971</v>
      </c>
      <c r="AN81" s="4"/>
      <c r="AO81" s="13">
        <v>71</v>
      </c>
      <c r="AP81" s="13">
        <f t="shared" si="59"/>
        <v>-5.6657397696566676</v>
      </c>
      <c r="AQ81" s="13">
        <f t="shared" si="50"/>
        <v>-12.821944046490387</v>
      </c>
      <c r="AR81" s="13">
        <f t="shared" si="51"/>
        <v>-19.624733769310865</v>
      </c>
      <c r="AS81" s="13">
        <f t="shared" si="52"/>
        <v>-21.448889235504694</v>
      </c>
      <c r="AT81" s="13">
        <f t="shared" si="53"/>
        <v>-24.060938551482806</v>
      </c>
      <c r="AU81" s="13">
        <f t="shared" si="54"/>
        <v>-28.999389208305459</v>
      </c>
      <c r="AV81" s="13">
        <f t="shared" si="55"/>
        <v>-34.187387101408916</v>
      </c>
      <c r="AW81" s="13">
        <f t="shared" si="56"/>
        <v>-40.455142943336433</v>
      </c>
      <c r="AX81" s="13">
        <f t="shared" si="57"/>
        <v>-45.325347768597538</v>
      </c>
      <c r="AY81" s="13">
        <f t="shared" si="58"/>
        <v>-42.169135489984072</v>
      </c>
    </row>
    <row r="82" spans="2:51" x14ac:dyDescent="0.35">
      <c r="B82">
        <v>72</v>
      </c>
      <c r="C82" s="23">
        <f>(0.5-Data!B73)*Parameters!$C$11</f>
        <v>8.7169475954565701E-2</v>
      </c>
      <c r="D82" s="23">
        <f>(0.5-Data!C73)*Parameters!$C$11</f>
        <v>-2.9794656263422592E-2</v>
      </c>
      <c r="E82" s="23">
        <f>(0.5-Data!D73)*Parameters!$C$11</f>
        <v>9.4997843402101295E-2</v>
      </c>
      <c r="F82" s="23">
        <f>(0.5-Data!E73)*Parameters!$C$11</f>
        <v>-2.1465442471546095E-2</v>
      </c>
      <c r="G82" s="23">
        <f>(0.5-Data!F73)*Parameters!$C$11</f>
        <v>-4.0055752623268659E-2</v>
      </c>
      <c r="H82" s="23">
        <f>(0.5-Data!G73)*Parameters!$C$11</f>
        <v>8.8978120444407185E-2</v>
      </c>
      <c r="I82" s="23">
        <f>(0.5-Data!H73)*Parameters!$C$11</f>
        <v>3.8256195054812064E-2</v>
      </c>
      <c r="J82" s="23">
        <f>(0.5-Data!I73)*Parameters!$C$11</f>
        <v>3.9463638916235833E-2</v>
      </c>
      <c r="K82" s="23">
        <f>(0.5-Data!J73)*Parameters!$C$11</f>
        <v>9.0963795481818391E-2</v>
      </c>
      <c r="L82" s="23">
        <f>(0.5-Data!K73)*Parameters!$C$11</f>
        <v>4.5066933513016785E-2</v>
      </c>
      <c r="M82" s="23">
        <f>(0.5-Data!L73)*Parameters!$C$11</f>
        <v>-4.1672863798834017E-2</v>
      </c>
      <c r="O82">
        <v>72</v>
      </c>
      <c r="P82" s="40">
        <f>LN(Parameters!$C$2)</f>
        <v>4.6051701859880918</v>
      </c>
      <c r="Q82" s="7">
        <f>LN(Parameters!$C$9)+P82+D82+Parameters!$C$10*C82</f>
        <v>4.6441605961457677</v>
      </c>
      <c r="R82" s="7">
        <f>LN(Parameters!$C$9)+Q82+E82+Parameters!$C$10*D82</f>
        <v>4.7553096464708728</v>
      </c>
      <c r="S82" s="7">
        <f>LN(Parameters!$C$9)+R82+F82+Parameters!$C$10*E82</f>
        <v>4.8061520357718166</v>
      </c>
      <c r="T82" s="7">
        <f>LN(Parameters!$C$9)+S82+G82+Parameters!$C$10*F82</f>
        <v>4.7859956362778968</v>
      </c>
      <c r="U82" s="7">
        <f>LN(Parameters!$C$9)+T82+H82+Parameters!$C$10*G82</f>
        <v>4.8865074702833775</v>
      </c>
      <c r="V82" s="7">
        <f>LN(Parameters!$C$9)+U82+I82+Parameters!$C$10*H82</f>
        <v>4.9943626217797163</v>
      </c>
      <c r="W82" s="7">
        <f>LN(Parameters!$C$9)+V82+J82+Parameters!$C$10*I82</f>
        <v>5.080600350712162</v>
      </c>
      <c r="X82" s="7">
        <f>LN(Parameters!$C$9)+W82+K82+Parameters!$C$10*J82</f>
        <v>5.2188815859478304</v>
      </c>
      <c r="Y82" s="7">
        <f>LN(Parameters!$C$9)+X82+L82+Parameters!$C$10*K82</f>
        <v>5.3344410296692093</v>
      </c>
      <c r="Z82" s="7">
        <f>LN(Parameters!$C$9)+Y82+M82+Parameters!$C$10*L82</f>
        <v>5.3426070881927767</v>
      </c>
      <c r="AB82">
        <v>72</v>
      </c>
      <c r="AC82" s="13">
        <f t="shared" si="39"/>
        <v>100.00000000000004</v>
      </c>
      <c r="AD82" s="13">
        <f t="shared" si="40"/>
        <v>103.9760512462978</v>
      </c>
      <c r="AE82" s="13">
        <f t="shared" si="41"/>
        <v>116.19962839915998</v>
      </c>
      <c r="AF82" s="13">
        <f t="shared" si="42"/>
        <v>122.26025811206793</v>
      </c>
      <c r="AG82" s="13">
        <f t="shared" si="43"/>
        <v>119.82060145263171</v>
      </c>
      <c r="AH82" s="13">
        <f t="shared" si="44"/>
        <v>132.49003966795522</v>
      </c>
      <c r="AI82" s="13">
        <f t="shared" si="45"/>
        <v>147.5788518541288</v>
      </c>
      <c r="AJ82" s="13">
        <f t="shared" si="46"/>
        <v>160.8706057265513</v>
      </c>
      <c r="AK82" s="13">
        <f t="shared" si="47"/>
        <v>184.72746669984613</v>
      </c>
      <c r="AL82" s="13">
        <f t="shared" si="48"/>
        <v>207.35681010307482</v>
      </c>
      <c r="AM82" s="13">
        <f t="shared" si="49"/>
        <v>209.05703055129132</v>
      </c>
      <c r="AN82" s="4"/>
      <c r="AO82" s="13">
        <v>72</v>
      </c>
      <c r="AP82" s="13">
        <f t="shared" si="59"/>
        <v>3.9760512462977573</v>
      </c>
      <c r="AQ82" s="13">
        <f t="shared" si="50"/>
        <v>16.199628399159934</v>
      </c>
      <c r="AR82" s="13">
        <f t="shared" si="51"/>
        <v>22.260258112067888</v>
      </c>
      <c r="AS82" s="13">
        <f t="shared" si="52"/>
        <v>19.820601452631664</v>
      </c>
      <c r="AT82" s="13">
        <f t="shared" si="53"/>
        <v>32.490039667955173</v>
      </c>
      <c r="AU82" s="13">
        <f t="shared" si="54"/>
        <v>47.578851854128757</v>
      </c>
      <c r="AV82" s="13">
        <f t="shared" si="55"/>
        <v>60.870605726551261</v>
      </c>
      <c r="AW82" s="13">
        <f t="shared" si="56"/>
        <v>84.72746669984609</v>
      </c>
      <c r="AX82" s="13">
        <f t="shared" si="57"/>
        <v>107.35681010307478</v>
      </c>
      <c r="AY82" s="13">
        <f t="shared" si="58"/>
        <v>109.05703055129128</v>
      </c>
    </row>
    <row r="83" spans="2:51" x14ac:dyDescent="0.35">
      <c r="B83">
        <v>73</v>
      </c>
      <c r="C83" s="23">
        <f>(0.5-Data!B74)*Parameters!$C$11</f>
        <v>-2.0139876049890162E-2</v>
      </c>
      <c r="D83" s="23">
        <f>(0.5-Data!C74)*Parameters!$C$11</f>
        <v>-7.7038096116877383E-2</v>
      </c>
      <c r="E83" s="23">
        <f>(0.5-Data!D74)*Parameters!$C$11</f>
        <v>1.5137681680110471E-2</v>
      </c>
      <c r="F83" s="23">
        <f>(0.5-Data!E74)*Parameters!$C$11</f>
        <v>-6.7021477734837673E-2</v>
      </c>
      <c r="G83" s="23">
        <f>(0.5-Data!F74)*Parameters!$C$11</f>
        <v>-7.5206317059551234E-2</v>
      </c>
      <c r="H83" s="23">
        <f>(0.5-Data!G74)*Parameters!$C$11</f>
        <v>8.7338139370023576E-2</v>
      </c>
      <c r="I83" s="23">
        <f>(0.5-Data!H74)*Parameters!$C$11</f>
        <v>9.3818222769051857E-2</v>
      </c>
      <c r="J83" s="23">
        <f>(0.5-Data!I74)*Parameters!$C$11</f>
        <v>-3.5859804949802634E-2</v>
      </c>
      <c r="K83" s="23">
        <f>(0.5-Data!J74)*Parameters!$C$11</f>
        <v>1.4377796316853698E-2</v>
      </c>
      <c r="L83" s="23">
        <f>(0.5-Data!K74)*Parameters!$C$11</f>
        <v>-2.1149645929894569E-2</v>
      </c>
      <c r="M83" s="23">
        <f>(0.5-Data!L74)*Parameters!$C$11</f>
        <v>-2.5647075912068409E-2</v>
      </c>
      <c r="O83">
        <v>73</v>
      </c>
      <c r="P83" s="40">
        <f>LN(Parameters!$C$2)</f>
        <v>4.6051701859880918</v>
      </c>
      <c r="Q83" s="7">
        <f>LN(Parameters!$C$9)+P83+D83+Parameters!$C$10*C83</f>
        <v>4.5486279478903082</v>
      </c>
      <c r="R83" s="7">
        <f>LN(Parameters!$C$9)+Q83+E83+Parameters!$C$10*D83</f>
        <v>4.5586572885593686</v>
      </c>
      <c r="S83" s="7">
        <f>LN(Parameters!$C$9)+R83+F83+Parameters!$C$10*E83</f>
        <v>4.5280065698221241</v>
      </c>
      <c r="T83" s="7">
        <f>LN(Parameters!$C$9)+S83+G83+Parameters!$C$10*F83</f>
        <v>4.4521993900234396</v>
      </c>
      <c r="U83" s="7">
        <f>LN(Parameters!$C$9)+T83+H83+Parameters!$C$10*G83</f>
        <v>4.535253488958209</v>
      </c>
      <c r="V83" s="7">
        <f>LN(Parameters!$C$9)+U83+I83+Parameters!$C$10*H83</f>
        <v>4.6979326766853156</v>
      </c>
      <c r="W83" s="7">
        <f>LN(Parameters!$C$9)+V83+J83+Parameters!$C$10*I83</f>
        <v>4.7338498742231305</v>
      </c>
      <c r="X83" s="7">
        <f>LN(Parameters!$C$9)+W83+K83+Parameters!$C$10*J83</f>
        <v>4.7616495605541171</v>
      </c>
      <c r="Y83" s="7">
        <f>LN(Parameters!$C$9)+X83+L83+Parameters!$C$10*K83</f>
        <v>4.776528725208351</v>
      </c>
      <c r="Z83" s="7">
        <f>LN(Parameters!$C$9)+Y83+M83+Parameters!$C$10*L83</f>
        <v>4.7709231108693739</v>
      </c>
      <c r="AB83">
        <v>73</v>
      </c>
      <c r="AC83" s="13">
        <f t="shared" si="39"/>
        <v>100.00000000000004</v>
      </c>
      <c r="AD83" s="13">
        <f t="shared" si="40"/>
        <v>94.502656752757744</v>
      </c>
      <c r="AE83" s="13">
        <f t="shared" si="41"/>
        <v>95.455224922098168</v>
      </c>
      <c r="AF83" s="13">
        <f t="shared" si="42"/>
        <v>92.573837545101568</v>
      </c>
      <c r="AG83" s="13">
        <f t="shared" si="43"/>
        <v>85.81547830280654</v>
      </c>
      <c r="AH83" s="13">
        <f t="shared" si="44"/>
        <v>93.247149431567536</v>
      </c>
      <c r="AI83" s="13">
        <f t="shared" si="45"/>
        <v>109.72011088483401</v>
      </c>
      <c r="AJ83" s="13">
        <f t="shared" si="46"/>
        <v>113.73257669911416</v>
      </c>
      <c r="AK83" s="13">
        <f t="shared" si="47"/>
        <v>116.9386642963313</v>
      </c>
      <c r="AL83" s="13">
        <f t="shared" si="48"/>
        <v>118.69162287607402</v>
      </c>
      <c r="AM83" s="13">
        <f t="shared" si="49"/>
        <v>118.02814475157457</v>
      </c>
      <c r="AN83" s="4"/>
      <c r="AO83" s="13">
        <v>73</v>
      </c>
      <c r="AP83" s="13">
        <f t="shared" si="59"/>
        <v>-5.4973432472422985</v>
      </c>
      <c r="AQ83" s="13">
        <f t="shared" si="50"/>
        <v>-4.5447750779018747</v>
      </c>
      <c r="AR83" s="13">
        <f t="shared" si="51"/>
        <v>-7.4261624548984742</v>
      </c>
      <c r="AS83" s="13">
        <f t="shared" si="52"/>
        <v>-14.184521697193503</v>
      </c>
      <c r="AT83" s="13">
        <f t="shared" si="53"/>
        <v>-6.7528505684325069</v>
      </c>
      <c r="AU83" s="13">
        <f t="shared" si="54"/>
        <v>9.7201108848339715</v>
      </c>
      <c r="AV83" s="13">
        <f t="shared" si="55"/>
        <v>13.732576699114119</v>
      </c>
      <c r="AW83" s="13">
        <f t="shared" si="56"/>
        <v>16.938664296331254</v>
      </c>
      <c r="AX83" s="13">
        <f t="shared" si="57"/>
        <v>18.691622876073978</v>
      </c>
      <c r="AY83" s="13">
        <f t="shared" si="58"/>
        <v>18.02814475157453</v>
      </c>
    </row>
    <row r="84" spans="2:51" x14ac:dyDescent="0.35">
      <c r="B84">
        <v>74</v>
      </c>
      <c r="C84" s="23">
        <f>(0.5-Data!B75)*Parameters!$C$11</f>
        <v>8.8198248846786675E-2</v>
      </c>
      <c r="D84" s="23">
        <f>(0.5-Data!C75)*Parameters!$C$11</f>
        <v>2.146314348201488E-2</v>
      </c>
      <c r="E84" s="23">
        <f>(0.5-Data!D75)*Parameters!$C$11</f>
        <v>-8.6638852050743065E-2</v>
      </c>
      <c r="F84" s="23">
        <f>(0.5-Data!E75)*Parameters!$C$11</f>
        <v>-2.6530134150007358E-2</v>
      </c>
      <c r="G84" s="23">
        <f>(0.5-Data!F75)*Parameters!$C$11</f>
        <v>6.8539843148181179E-2</v>
      </c>
      <c r="H84" s="23">
        <f>(0.5-Data!G75)*Parameters!$C$11</f>
        <v>-9.0342473054231986E-2</v>
      </c>
      <c r="I84" s="23">
        <f>(0.5-Data!H75)*Parameters!$C$11</f>
        <v>-4.6914592185944515E-2</v>
      </c>
      <c r="J84" s="23">
        <f>(0.5-Data!I75)*Parameters!$C$11</f>
        <v>8.2930745059958622E-2</v>
      </c>
      <c r="K84" s="23">
        <f>(0.5-Data!J75)*Parameters!$C$11</f>
        <v>5.90304666835898E-2</v>
      </c>
      <c r="L84" s="23">
        <f>(0.5-Data!K75)*Parameters!$C$11</f>
        <v>3.3369225789095118E-2</v>
      </c>
      <c r="M84" s="23">
        <f>(0.5-Data!L75)*Parameters!$C$11</f>
        <v>7.7128440369139241E-3</v>
      </c>
      <c r="O84">
        <v>74</v>
      </c>
      <c r="P84" s="40">
        <f>LN(Parameters!$C$2)</f>
        <v>4.6051701859880918</v>
      </c>
      <c r="Q84" s="7">
        <f>LN(Parameters!$C$9)+P84+D84+Parameters!$C$10*C84</f>
        <v>4.6958813436927045</v>
      </c>
      <c r="R84" s="7">
        <f>LN(Parameters!$C$9)+Q84+E84+Parameters!$C$10*D84</f>
        <v>4.648459708450412</v>
      </c>
      <c r="S84" s="7">
        <f>LN(Parameters!$C$9)+R84+F84+Parameters!$C$10*E84</f>
        <v>4.6125008931191136</v>
      </c>
      <c r="T84" s="7">
        <f>LN(Parameters!$C$9)+S84+G84+Parameters!$C$10*F84</f>
        <v>4.6986609781413353</v>
      </c>
      <c r="U84" s="7">
        <f>LN(Parameters!$C$9)+T84+H84+Parameters!$C$10*G84</f>
        <v>4.6687202367453287</v>
      </c>
      <c r="V84" s="7">
        <f>LN(Parameters!$C$9)+U84+I84+Parameters!$C$10*H84</f>
        <v>4.6107103339265239</v>
      </c>
      <c r="W84" s="7">
        <f>LN(Parameters!$C$9)+V84+J84+Parameters!$C$10*I84</f>
        <v>4.7020883147443513</v>
      </c>
      <c r="X84" s="7">
        <f>LN(Parameters!$C$9)+W84+K84+Parameters!$C$10*J84</f>
        <v>4.8279964189464666</v>
      </c>
      <c r="Y84" s="7">
        <f>LN(Parameters!$C$9)+X84+L84+Parameters!$C$10*K84</f>
        <v>4.9174881569847217</v>
      </c>
      <c r="Z84" s="7">
        <f>LN(Parameters!$C$9)+Y84+M84+Parameters!$C$10*L84</f>
        <v>4.9697759548682727</v>
      </c>
      <c r="AB84">
        <v>74</v>
      </c>
      <c r="AC84" s="13">
        <f t="shared" si="39"/>
        <v>100.00000000000004</v>
      </c>
      <c r="AD84" s="13">
        <f t="shared" si="40"/>
        <v>109.4952690929598</v>
      </c>
      <c r="AE84" s="13">
        <f t="shared" si="41"/>
        <v>104.42401820777992</v>
      </c>
      <c r="AF84" s="13">
        <f t="shared" si="42"/>
        <v>100.73576425428534</v>
      </c>
      <c r="AG84" s="13">
        <f t="shared" si="43"/>
        <v>109.80004930744745</v>
      </c>
      <c r="AH84" s="13">
        <f t="shared" si="44"/>
        <v>106.56128191952898</v>
      </c>
      <c r="AI84" s="13">
        <f t="shared" si="45"/>
        <v>100.55555229381666</v>
      </c>
      <c r="AJ84" s="13">
        <f t="shared" si="46"/>
        <v>110.17701666345238</v>
      </c>
      <c r="AK84" s="13">
        <f t="shared" si="47"/>
        <v>124.96034149803877</v>
      </c>
      <c r="AL84" s="13">
        <f t="shared" si="48"/>
        <v>136.65891596690082</v>
      </c>
      <c r="AM84" s="13">
        <f t="shared" si="49"/>
        <v>143.99462246249908</v>
      </c>
      <c r="AN84" s="4"/>
      <c r="AO84" s="13">
        <v>74</v>
      </c>
      <c r="AP84" s="13">
        <f t="shared" si="59"/>
        <v>9.4952690929597594</v>
      </c>
      <c r="AQ84" s="13">
        <f t="shared" si="50"/>
        <v>4.4240182077798806</v>
      </c>
      <c r="AR84" s="13">
        <f t="shared" si="51"/>
        <v>0.73576425428530001</v>
      </c>
      <c r="AS84" s="13">
        <f t="shared" si="52"/>
        <v>9.8000493074474093</v>
      </c>
      <c r="AT84" s="13">
        <f t="shared" si="53"/>
        <v>6.5612819195289376</v>
      </c>
      <c r="AU84" s="13">
        <f t="shared" si="54"/>
        <v>0.55555229381661775</v>
      </c>
      <c r="AV84" s="13">
        <f t="shared" si="55"/>
        <v>10.177016663452335</v>
      </c>
      <c r="AW84" s="13">
        <f t="shared" si="56"/>
        <v>24.96034149803873</v>
      </c>
      <c r="AX84" s="13">
        <f t="shared" si="57"/>
        <v>36.658915966900778</v>
      </c>
      <c r="AY84" s="13">
        <f t="shared" si="58"/>
        <v>43.994622462499038</v>
      </c>
    </row>
    <row r="85" spans="2:51" x14ac:dyDescent="0.35">
      <c r="B85">
        <v>75</v>
      </c>
      <c r="C85" s="23">
        <f>(0.5-Data!B76)*Parameters!$C$11</f>
        <v>4.7042833420268472E-2</v>
      </c>
      <c r="D85" s="23">
        <f>(0.5-Data!C76)*Parameters!$C$11</f>
        <v>-3.980738644798161E-2</v>
      </c>
      <c r="E85" s="23">
        <f>(0.5-Data!D76)*Parameters!$C$11</f>
        <v>-2.4589496320251671E-2</v>
      </c>
      <c r="F85" s="23">
        <f>(0.5-Data!E76)*Parameters!$C$11</f>
        <v>8.9433064545813304E-2</v>
      </c>
      <c r="G85" s="23">
        <f>(0.5-Data!F76)*Parameters!$C$11</f>
        <v>-6.1928870449429831E-2</v>
      </c>
      <c r="H85" s="23">
        <f>(0.5-Data!G76)*Parameters!$C$11</f>
        <v>2.9185020834450827E-2</v>
      </c>
      <c r="I85" s="23">
        <f>(0.5-Data!H76)*Parameters!$C$11</f>
        <v>-1.2922851847487893E-2</v>
      </c>
      <c r="J85" s="23">
        <f>(0.5-Data!I76)*Parameters!$C$11</f>
        <v>-2.350133540021513E-2</v>
      </c>
      <c r="K85" s="23">
        <f>(0.5-Data!J76)*Parameters!$C$11</f>
        <v>-7.528570324034059E-2</v>
      </c>
      <c r="L85" s="23">
        <f>(0.5-Data!K76)*Parameters!$C$11</f>
        <v>3.1327076668093315E-3</v>
      </c>
      <c r="M85" s="23">
        <f>(0.5-Data!L76)*Parameters!$C$11</f>
        <v>5.0937674028088423E-2</v>
      </c>
      <c r="O85">
        <v>75</v>
      </c>
      <c r="P85" s="40">
        <f>LN(Parameters!$C$2)</f>
        <v>4.6051701859880918</v>
      </c>
      <c r="Q85" s="7">
        <f>LN(Parameters!$C$9)+P85+D85+Parameters!$C$10*C85</f>
        <v>4.6160908768207749</v>
      </c>
      <c r="R85" s="7">
        <f>LN(Parameters!$C$9)+Q85+E85+Parameters!$C$10*D85</f>
        <v>4.6031468588404758</v>
      </c>
      <c r="S85" s="7">
        <f>LN(Parameters!$C$9)+R85+F85+Parameters!$C$10*E85</f>
        <v>4.7110734522837205</v>
      </c>
      <c r="T85" s="7">
        <f>LN(Parameters!$C$9)+S85+G85+Parameters!$C$10*F85</f>
        <v>4.718948263121451</v>
      </c>
      <c r="U85" s="7">
        <f>LN(Parameters!$C$9)+T85+H85+Parameters!$C$10*G85</f>
        <v>4.7498240944952022</v>
      </c>
      <c r="V85" s="7">
        <f>LN(Parameters!$C$9)+U85+I85+Parameters!$C$10*H85</f>
        <v>4.7795933042647611</v>
      </c>
      <c r="W85" s="7">
        <f>LN(Parameters!$C$9)+V85+J85+Parameters!$C$10*I85</f>
        <v>4.7798354877747213</v>
      </c>
      <c r="X85" s="7">
        <f>LN(Parameters!$C$9)+W85+K85+Parameters!$C$10*J85</f>
        <v>4.7235329858458277</v>
      </c>
      <c r="Y85" s="7">
        <f>LN(Parameters!$C$9)+X85+L85+Parameters!$C$10*K85</f>
        <v>4.7223459292960284</v>
      </c>
      <c r="Z85" s="7">
        <f>LN(Parameters!$C$9)+Y85+M85+Parameters!$C$10*L85</f>
        <v>4.8042521240157257</v>
      </c>
      <c r="AB85">
        <v>75</v>
      </c>
      <c r="AC85" s="13">
        <f t="shared" si="39"/>
        <v>100.00000000000004</v>
      </c>
      <c r="AD85" s="13">
        <f t="shared" si="40"/>
        <v>101.09805392403896</v>
      </c>
      <c r="AE85" s="13">
        <f t="shared" si="41"/>
        <v>99.797871839892167</v>
      </c>
      <c r="AF85" s="13">
        <f t="shared" si="42"/>
        <v>111.17143310595344</v>
      </c>
      <c r="AG85" s="13">
        <f t="shared" si="43"/>
        <v>112.05034319561499</v>
      </c>
      <c r="AH85" s="13">
        <f t="shared" si="44"/>
        <v>115.56395440341397</v>
      </c>
      <c r="AI85" s="13">
        <f t="shared" si="45"/>
        <v>119.05592066228142</v>
      </c>
      <c r="AJ85" s="13">
        <f t="shared" si="46"/>
        <v>119.0847575347955</v>
      </c>
      <c r="AK85" s="13">
        <f t="shared" si="47"/>
        <v>112.56524238342388</v>
      </c>
      <c r="AL85" s="13">
        <f t="shared" si="48"/>
        <v>112.43170035182574</v>
      </c>
      <c r="AM85" s="13">
        <f t="shared" si="49"/>
        <v>122.02819492996787</v>
      </c>
      <c r="AN85" s="4"/>
      <c r="AO85" s="13">
        <v>75</v>
      </c>
      <c r="AP85" s="13">
        <f t="shared" si="59"/>
        <v>1.098053924038922</v>
      </c>
      <c r="AQ85" s="13">
        <f t="shared" si="50"/>
        <v>-0.20212816010787549</v>
      </c>
      <c r="AR85" s="13">
        <f t="shared" si="51"/>
        <v>11.171433105953398</v>
      </c>
      <c r="AS85" s="13">
        <f t="shared" si="52"/>
        <v>12.050343195614943</v>
      </c>
      <c r="AT85" s="13">
        <f t="shared" si="53"/>
        <v>15.563954403413931</v>
      </c>
      <c r="AU85" s="13">
        <f t="shared" si="54"/>
        <v>19.05592066228138</v>
      </c>
      <c r="AV85" s="13">
        <f t="shared" si="55"/>
        <v>19.084757534795457</v>
      </c>
      <c r="AW85" s="13">
        <f t="shared" si="56"/>
        <v>12.565242383423836</v>
      </c>
      <c r="AX85" s="13">
        <f t="shared" si="57"/>
        <v>12.431700351825697</v>
      </c>
      <c r="AY85" s="13">
        <f t="shared" si="58"/>
        <v>22.028194929967825</v>
      </c>
    </row>
    <row r="86" spans="2:51" x14ac:dyDescent="0.35">
      <c r="B86">
        <v>76</v>
      </c>
      <c r="C86" s="23">
        <f>(0.5-Data!B77)*Parameters!$C$11</f>
        <v>5.1634423980649283E-2</v>
      </c>
      <c r="D86" s="23">
        <f>(0.5-Data!C77)*Parameters!$C$11</f>
        <v>-7.1072118110173707E-2</v>
      </c>
      <c r="E86" s="23">
        <f>(0.5-Data!D77)*Parameters!$C$11</f>
        <v>1.2327946198500328E-2</v>
      </c>
      <c r="F86" s="23">
        <f>(0.5-Data!E77)*Parameters!$C$11</f>
        <v>7.5554067809630102E-2</v>
      </c>
      <c r="G86" s="23">
        <f>(0.5-Data!F77)*Parameters!$C$11</f>
        <v>8.625304751102697E-2</v>
      </c>
      <c r="H86" s="23">
        <f>(0.5-Data!G77)*Parameters!$C$11</f>
        <v>8.0354074892663982E-2</v>
      </c>
      <c r="I86" s="23">
        <f>(0.5-Data!H77)*Parameters!$C$11</f>
        <v>4.5821588909530857E-2</v>
      </c>
      <c r="J86" s="23">
        <f>(0.5-Data!I77)*Parameters!$C$11</f>
        <v>-9.4180678727216027E-2</v>
      </c>
      <c r="K86" s="23">
        <f>(0.5-Data!J77)*Parameters!$C$11</f>
        <v>-6.419688682138114E-3</v>
      </c>
      <c r="L86" s="23">
        <f>(0.5-Data!K77)*Parameters!$C$11</f>
        <v>-4.4926173002789296E-2</v>
      </c>
      <c r="M86" s="23">
        <f>(0.5-Data!L77)*Parameters!$C$11</f>
        <v>-8.1777165991590822E-2</v>
      </c>
      <c r="O86">
        <v>76</v>
      </c>
      <c r="P86" s="40">
        <f>LN(Parameters!$C$2)</f>
        <v>4.6051701859880918</v>
      </c>
      <c r="Q86" s="7">
        <f>LN(Parameters!$C$9)+P86+D86+Parameters!$C$10*C86</f>
        <v>4.5868923609107544</v>
      </c>
      <c r="R86" s="7">
        <f>LN(Parameters!$C$9)+Q86+E86+Parameters!$C$10*D86</f>
        <v>4.5967966562012199</v>
      </c>
      <c r="S86" s="7">
        <f>LN(Parameters!$C$9)+R86+F86+Parameters!$C$10*E86</f>
        <v>4.7074571020417197</v>
      </c>
      <c r="T86" s="7">
        <f>LN(Parameters!$C$9)+S86+G86+Parameters!$C$10*F86</f>
        <v>4.8572682823086248</v>
      </c>
      <c r="U86" s="7">
        <f>LN(Parameters!$C$9)+T86+H86+Parameters!$C$10*G86</f>
        <v>5.0059950308227954</v>
      </c>
      <c r="V86" s="7">
        <f>LN(Parameters!$C$9)+U86+I86+Parameters!$C$10*H86</f>
        <v>5.1175347556755693</v>
      </c>
      <c r="W86" s="7">
        <f>LN(Parameters!$C$9)+V86+J86+Parameters!$C$10*I86</f>
        <v>5.073532594199186</v>
      </c>
      <c r="X86" s="7">
        <f>LN(Parameters!$C$9)+W86+K86+Parameters!$C$10*J86</f>
        <v>5.0542904023313451</v>
      </c>
      <c r="Y86" s="7">
        <f>LN(Parameters!$C$9)+X86+L86+Parameters!$C$10*K86</f>
        <v>5.0360341716631378</v>
      </c>
      <c r="Z86" s="7">
        <f>LN(Parameters!$C$9)+Y86+M86+Parameters!$C$10*L86</f>
        <v>4.963599030061836</v>
      </c>
      <c r="AB86">
        <v>76</v>
      </c>
      <c r="AC86" s="13">
        <f t="shared" si="39"/>
        <v>100.00000000000004</v>
      </c>
      <c r="AD86" s="13">
        <f t="shared" si="40"/>
        <v>98.188820129493891</v>
      </c>
      <c r="AE86" s="13">
        <f t="shared" si="41"/>
        <v>99.166143056510506</v>
      </c>
      <c r="AF86" s="13">
        <f t="shared" si="42"/>
        <v>110.77012434082131</v>
      </c>
      <c r="AG86" s="13">
        <f t="shared" si="43"/>
        <v>128.67222538126984</v>
      </c>
      <c r="AH86" s="13">
        <f t="shared" si="44"/>
        <v>149.30557291726072</v>
      </c>
      <c r="AI86" s="13">
        <f t="shared" si="45"/>
        <v>166.92335511774286</v>
      </c>
      <c r="AJ86" s="13">
        <f t="shared" si="46"/>
        <v>159.73762000513648</v>
      </c>
      <c r="AK86" s="13">
        <f t="shared" si="47"/>
        <v>156.69330168346787</v>
      </c>
      <c r="AL86" s="13">
        <f t="shared" si="48"/>
        <v>153.85862659520302</v>
      </c>
      <c r="AM86" s="13">
        <f t="shared" si="49"/>
        <v>143.10791987392329</v>
      </c>
      <c r="AN86" s="4"/>
      <c r="AO86" s="13">
        <v>76</v>
      </c>
      <c r="AP86" s="13">
        <f t="shared" si="59"/>
        <v>-1.8111798705061517</v>
      </c>
      <c r="AQ86" s="13">
        <f t="shared" si="50"/>
        <v>-0.83385694348953621</v>
      </c>
      <c r="AR86" s="13">
        <f t="shared" si="51"/>
        <v>10.770124340821269</v>
      </c>
      <c r="AS86" s="13">
        <f t="shared" si="52"/>
        <v>28.672225381269797</v>
      </c>
      <c r="AT86" s="13">
        <f t="shared" si="53"/>
        <v>49.305572917260676</v>
      </c>
      <c r="AU86" s="13">
        <f t="shared" si="54"/>
        <v>66.923355117742815</v>
      </c>
      <c r="AV86" s="13">
        <f t="shared" si="55"/>
        <v>59.737620005136435</v>
      </c>
      <c r="AW86" s="13">
        <f t="shared" si="56"/>
        <v>56.693301683467823</v>
      </c>
      <c r="AX86" s="13">
        <f t="shared" si="57"/>
        <v>53.858626595202978</v>
      </c>
      <c r="AY86" s="13">
        <f t="shared" si="58"/>
        <v>43.107919873923251</v>
      </c>
    </row>
    <row r="87" spans="2:51" x14ac:dyDescent="0.35">
      <c r="B87">
        <v>77</v>
      </c>
      <c r="C87" s="23">
        <f>(0.5-Data!B78)*Parameters!$C$11</f>
        <v>1.1293152699002018E-2</v>
      </c>
      <c r="D87" s="23">
        <f>(0.5-Data!C78)*Parameters!$C$11</f>
        <v>-3.7819613021995907E-2</v>
      </c>
      <c r="E87" s="23">
        <f>(0.5-Data!D78)*Parameters!$C$11</f>
        <v>-6.786277089578286E-3</v>
      </c>
      <c r="F87" s="23">
        <f>(0.5-Data!E78)*Parameters!$C$11</f>
        <v>-8.1530473126913746E-3</v>
      </c>
      <c r="G87" s="23">
        <f>(0.5-Data!F78)*Parameters!$C$11</f>
        <v>-8.0336893122398612E-2</v>
      </c>
      <c r="H87" s="23">
        <f>(0.5-Data!G78)*Parameters!$C$11</f>
        <v>5.4515783910207928E-2</v>
      </c>
      <c r="I87" s="23">
        <f>(0.5-Data!H78)*Parameters!$C$11</f>
        <v>9.7281130606241731E-2</v>
      </c>
      <c r="J87" s="23">
        <f>(0.5-Data!I78)*Parameters!$C$11</f>
        <v>-9.7494323188331344E-2</v>
      </c>
      <c r="K87" s="23">
        <f>(0.5-Data!J78)*Parameters!$C$11</f>
        <v>-7.6622828735809709E-2</v>
      </c>
      <c r="L87" s="23">
        <f>(0.5-Data!K78)*Parameters!$C$11</f>
        <v>-6.719356199851223E-2</v>
      </c>
      <c r="M87" s="23">
        <f>(0.5-Data!L78)*Parameters!$C$11</f>
        <v>-9.4920347025576599E-2</v>
      </c>
      <c r="O87">
        <v>77</v>
      </c>
      <c r="P87" s="40">
        <f>LN(Parameters!$C$2)</f>
        <v>4.6051701859880918</v>
      </c>
      <c r="Q87" s="7">
        <f>LN(Parameters!$C$9)+P87+D87+Parameters!$C$10*C87</f>
        <v>4.6019912939221914</v>
      </c>
      <c r="R87" s="7">
        <f>LN(Parameters!$C$9)+Q87+E87+Parameters!$C$10*D87</f>
        <v>4.6077449932142596</v>
      </c>
      <c r="S87" s="7">
        <f>LN(Parameters!$C$9)+R87+F87+Parameters!$C$10*E87</f>
        <v>4.6260969234528018</v>
      </c>
      <c r="T87" s="7">
        <f>LN(Parameters!$C$9)+S87+G87+Parameters!$C$10*F87</f>
        <v>4.5716499612812367</v>
      </c>
      <c r="U87" s="7">
        <f>LN(Parameters!$C$9)+T87+H87+Parameters!$C$10*G87</f>
        <v>4.61957294552791</v>
      </c>
      <c r="V87" s="7">
        <f>LN(Parameters!$C$9)+U87+I87+Parameters!$C$10*H87</f>
        <v>4.7709449811352895</v>
      </c>
      <c r="W87" s="7">
        <f>LN(Parameters!$C$9)+V87+J87+Parameters!$C$10*I87</f>
        <v>4.7467859689613112</v>
      </c>
      <c r="X87" s="7">
        <f>LN(Parameters!$C$9)+W87+K87+Parameters!$C$10*J87</f>
        <v>4.655849497032297</v>
      </c>
      <c r="Y87" s="7">
        <f>LN(Parameters!$C$9)+X87+L87+Parameters!$C$10*K87</f>
        <v>4.5837344643442144</v>
      </c>
      <c r="Z87" s="7">
        <f>LN(Parameters!$C$9)+Y87+M87+Parameters!$C$10*L87</f>
        <v>4.4881358166608516</v>
      </c>
      <c r="AB87">
        <v>77</v>
      </c>
      <c r="AC87" s="13">
        <f t="shared" si="39"/>
        <v>100.00000000000004</v>
      </c>
      <c r="AD87" s="13">
        <f t="shared" si="40"/>
        <v>99.682615526176363</v>
      </c>
      <c r="AE87" s="13">
        <f t="shared" si="41"/>
        <v>100.25781248891306</v>
      </c>
      <c r="AF87" s="13">
        <f t="shared" si="42"/>
        <v>102.11472370615182</v>
      </c>
      <c r="AG87" s="13">
        <f t="shared" si="43"/>
        <v>96.703535302709099</v>
      </c>
      <c r="AH87" s="13">
        <f t="shared" si="44"/>
        <v>101.45069790293047</v>
      </c>
      <c r="AI87" s="13">
        <f t="shared" si="45"/>
        <v>118.03072608671296</v>
      </c>
      <c r="AJ87" s="13">
        <f t="shared" si="46"/>
        <v>115.21338940263254</v>
      </c>
      <c r="AK87" s="13">
        <f t="shared" si="47"/>
        <v>105.19854790587978</v>
      </c>
      <c r="AL87" s="13">
        <f t="shared" si="48"/>
        <v>97.879239061300353</v>
      </c>
      <c r="AM87" s="13">
        <f t="shared" si="49"/>
        <v>88.955461924420533</v>
      </c>
      <c r="AN87" s="4"/>
      <c r="AO87" s="13">
        <v>77</v>
      </c>
      <c r="AP87" s="13">
        <f t="shared" si="59"/>
        <v>-0.31738447382367951</v>
      </c>
      <c r="AQ87" s="13">
        <f t="shared" si="50"/>
        <v>0.257812488913018</v>
      </c>
      <c r="AR87" s="13">
        <f t="shared" si="51"/>
        <v>2.1147237061517785</v>
      </c>
      <c r="AS87" s="13">
        <f t="shared" si="52"/>
        <v>-3.2964646972909435</v>
      </c>
      <c r="AT87" s="13">
        <f t="shared" si="53"/>
        <v>1.450697902930429</v>
      </c>
      <c r="AU87" s="13">
        <f t="shared" si="54"/>
        <v>18.030726086712917</v>
      </c>
      <c r="AV87" s="13">
        <f t="shared" si="55"/>
        <v>15.213389402632501</v>
      </c>
      <c r="AW87" s="13">
        <f t="shared" si="56"/>
        <v>5.1985479058797353</v>
      </c>
      <c r="AX87" s="13">
        <f t="shared" si="57"/>
        <v>-2.1207609386996893</v>
      </c>
      <c r="AY87" s="13">
        <f t="shared" si="58"/>
        <v>-11.04453807557951</v>
      </c>
    </row>
    <row r="88" spans="2:51" x14ac:dyDescent="0.35">
      <c r="B88">
        <v>78</v>
      </c>
      <c r="C88" s="23">
        <f>(0.5-Data!B79)*Parameters!$C$11</f>
        <v>-3.0162150481077843E-3</v>
      </c>
      <c r="D88" s="23">
        <f>(0.5-Data!C79)*Parameters!$C$11</f>
        <v>8.1836445415588377E-2</v>
      </c>
      <c r="E88" s="23">
        <f>(0.5-Data!D79)*Parameters!$C$11</f>
        <v>6.6693567201133827E-2</v>
      </c>
      <c r="F88" s="23">
        <f>(0.5-Data!E79)*Parameters!$C$11</f>
        <v>2.637713426706172E-2</v>
      </c>
      <c r="G88" s="23">
        <f>(0.5-Data!F79)*Parameters!$C$11</f>
        <v>2.9131112652407243E-2</v>
      </c>
      <c r="H88" s="23">
        <f>(0.5-Data!G79)*Parameters!$C$11</f>
        <v>3.1403153661146987E-3</v>
      </c>
      <c r="I88" s="23">
        <f>(0.5-Data!H79)*Parameters!$C$11</f>
        <v>-6.8230844535121724E-2</v>
      </c>
      <c r="J88" s="23">
        <f>(0.5-Data!I79)*Parameters!$C$11</f>
        <v>-7.7197407464487449E-3</v>
      </c>
      <c r="K88" s="23">
        <f>(0.5-Data!J79)*Parameters!$C$11</f>
        <v>-2.8298335267216923E-2</v>
      </c>
      <c r="L88" s="23">
        <f>(0.5-Data!K79)*Parameters!$C$11</f>
        <v>-4.0296786705711352E-3</v>
      </c>
      <c r="M88" s="23">
        <f>(0.5-Data!L79)*Parameters!$C$11</f>
        <v>7.5276822522798062E-2</v>
      </c>
      <c r="O88">
        <v>78</v>
      </c>
      <c r="P88" s="40">
        <f>LN(Parameters!$C$2)</f>
        <v>4.6051701859880918</v>
      </c>
      <c r="Q88" s="7">
        <f>LN(Parameters!$C$9)+P88+D88+Parameters!$C$10*C88</f>
        <v>4.7152081368735752</v>
      </c>
      <c r="R88" s="7">
        <f>LN(Parameters!$C$9)+Q88+E88+Parameters!$C$10*D88</f>
        <v>4.8482869067532679</v>
      </c>
      <c r="S88" s="7">
        <f>LN(Parameters!$C$9)+R88+F88+Parameters!$C$10*E88</f>
        <v>4.9342349485023833</v>
      </c>
      <c r="T88" s="7">
        <f>LN(Parameters!$C$9)+S88+G88+Parameters!$C$10*F88</f>
        <v>5.004794573816512</v>
      </c>
      <c r="U88" s="7">
        <f>LN(Parameters!$C$9)+T88+H88+Parameters!$C$10*G88</f>
        <v>5.0506026921177538</v>
      </c>
      <c r="V88" s="7">
        <f>LN(Parameters!$C$9)+U88+I88+Parameters!$C$10*H88</f>
        <v>5.0133437917389276</v>
      </c>
      <c r="W88" s="7">
        <f>LN(Parameters!$C$9)+V88+J88+Parameters!$C$10*I88</f>
        <v>5.0044789731932182</v>
      </c>
      <c r="X88" s="7">
        <f>LN(Parameters!$C$9)+W88+K88+Parameters!$C$10*J88</f>
        <v>5.0022655568316434</v>
      </c>
      <c r="Y88" s="7">
        <f>LN(Parameters!$C$9)+X88+L88+Parameters!$C$10*K88</f>
        <v>5.0150604295323689</v>
      </c>
      <c r="Z88" s="7">
        <f>LN(Parameters!$C$9)+Y88+M88+Parameters!$C$10*L88</f>
        <v>5.1180826988949537</v>
      </c>
      <c r="AB88">
        <v>78</v>
      </c>
      <c r="AC88" s="13">
        <f t="shared" si="39"/>
        <v>100.00000000000004</v>
      </c>
      <c r="AD88" s="13">
        <f t="shared" si="40"/>
        <v>111.63204350039723</v>
      </c>
      <c r="AE88" s="13">
        <f t="shared" si="41"/>
        <v>127.52174597898571</v>
      </c>
      <c r="AF88" s="13">
        <f t="shared" si="42"/>
        <v>138.96678510574779</v>
      </c>
      <c r="AG88" s="13">
        <f t="shared" si="43"/>
        <v>149.12644553504722</v>
      </c>
      <c r="AH88" s="13">
        <f t="shared" si="44"/>
        <v>156.11652633825457</v>
      </c>
      <c r="AI88" s="13">
        <f t="shared" si="45"/>
        <v>150.40682534043407</v>
      </c>
      <c r="AJ88" s="13">
        <f t="shared" si="46"/>
        <v>149.07938856188238</v>
      </c>
      <c r="AK88" s="13">
        <f t="shared" si="47"/>
        <v>148.74977872054285</v>
      </c>
      <c r="AL88" s="13">
        <f t="shared" si="48"/>
        <v>150.66524112089328</v>
      </c>
      <c r="AM88" s="13">
        <f t="shared" si="49"/>
        <v>167.01484470159602</v>
      </c>
      <c r="AN88" s="4"/>
      <c r="AO88" s="13">
        <v>78</v>
      </c>
      <c r="AP88" s="13">
        <f t="shared" si="59"/>
        <v>11.632043500397188</v>
      </c>
      <c r="AQ88" s="13">
        <f t="shared" si="50"/>
        <v>27.521745978985663</v>
      </c>
      <c r="AR88" s="13">
        <f t="shared" si="51"/>
        <v>38.966785105747746</v>
      </c>
      <c r="AS88" s="13">
        <f t="shared" si="52"/>
        <v>49.126445535047182</v>
      </c>
      <c r="AT88" s="13">
        <f t="shared" si="53"/>
        <v>56.116526338254531</v>
      </c>
      <c r="AU88" s="13">
        <f t="shared" si="54"/>
        <v>50.406825340434025</v>
      </c>
      <c r="AV88" s="13">
        <f t="shared" si="55"/>
        <v>49.07938856188234</v>
      </c>
      <c r="AW88" s="13">
        <f t="shared" si="56"/>
        <v>48.749778720542807</v>
      </c>
      <c r="AX88" s="13">
        <f t="shared" si="57"/>
        <v>50.665241120893242</v>
      </c>
      <c r="AY88" s="13">
        <f t="shared" si="58"/>
        <v>67.014844701595976</v>
      </c>
    </row>
    <row r="89" spans="2:51" x14ac:dyDescent="0.35">
      <c r="B89">
        <v>79</v>
      </c>
      <c r="C89" s="23">
        <f>(0.5-Data!B80)*Parameters!$C$11</f>
        <v>-7.1817818028346641E-3</v>
      </c>
      <c r="D89" s="23">
        <f>(0.5-Data!C80)*Parameters!$C$11</f>
        <v>-7.0238289384574146E-2</v>
      </c>
      <c r="E89" s="23">
        <f>(0.5-Data!D80)*Parameters!$C$11</f>
        <v>5.3268766266485246E-2</v>
      </c>
      <c r="F89" s="23">
        <f>(0.5-Data!E80)*Parameters!$C$11</f>
        <v>1.1846990756119481E-2</v>
      </c>
      <c r="G89" s="23">
        <f>(0.5-Data!F80)*Parameters!$C$11</f>
        <v>2.3946588610310295E-3</v>
      </c>
      <c r="H89" s="23">
        <f>(0.5-Data!G80)*Parameters!$C$11</f>
        <v>2.9548463049549237E-2</v>
      </c>
      <c r="I89" s="23">
        <f>(0.5-Data!H80)*Parameters!$C$11</f>
        <v>-2.7570099224937052E-2</v>
      </c>
      <c r="J89" s="23">
        <f>(0.5-Data!I80)*Parameters!$C$11</f>
        <v>9.5503636619264712E-2</v>
      </c>
      <c r="K89" s="23">
        <f>(0.5-Data!J80)*Parameters!$C$11</f>
        <v>6.2968219567610742E-2</v>
      </c>
      <c r="L89" s="23">
        <f>(0.5-Data!K80)*Parameters!$C$11</f>
        <v>7.860766655153428E-3</v>
      </c>
      <c r="M89" s="23">
        <f>(0.5-Data!L80)*Parameters!$C$11</f>
        <v>7.713006813459225E-2</v>
      </c>
      <c r="O89">
        <v>79</v>
      </c>
      <c r="P89" s="40">
        <f>LN(Parameters!$C$2)</f>
        <v>4.6051701859880918</v>
      </c>
      <c r="Q89" s="7">
        <f>LN(Parameters!$C$9)+P89+D89+Parameters!$C$10*C89</f>
        <v>4.5612588970337864</v>
      </c>
      <c r="R89" s="7">
        <f>LN(Parameters!$C$9)+Q89+E89+Parameters!$C$10*D89</f>
        <v>4.6124792353187569</v>
      </c>
      <c r="S89" s="7">
        <f>LN(Parameters!$C$9)+R89+F89+Parameters!$C$10*E89</f>
        <v>4.6778559731363387</v>
      </c>
      <c r="T89" s="7">
        <f>LN(Parameters!$C$9)+S89+G89+Parameters!$C$10*F89</f>
        <v>4.7151405800791677</v>
      </c>
      <c r="U89" s="7">
        <f>LN(Parameters!$C$9)+T89+H89+Parameters!$C$10*G89</f>
        <v>4.7753254418577251</v>
      </c>
      <c r="V89" s="7">
        <f>LN(Parameters!$C$9)+U89+I89+Parameters!$C$10*H89</f>
        <v>4.7906109532466292</v>
      </c>
      <c r="W89" s="7">
        <f>LN(Parameters!$C$9)+V89+J89+Parameters!$C$10*I89</f>
        <v>4.9032668474562167</v>
      </c>
      <c r="X89" s="7">
        <f>LN(Parameters!$C$9)+W89+K89+Parameters!$C$10*J89</f>
        <v>5.0387705057440408</v>
      </c>
      <c r="Y89" s="7">
        <f>LN(Parameters!$C$9)+X89+L89+Parameters!$C$10*K89</f>
        <v>5.1045257734461629</v>
      </c>
      <c r="Z89" s="7">
        <f>LN(Parameters!$C$9)+Y89+M89+Parameters!$C$10*L89</f>
        <v>5.2147519888171185</v>
      </c>
      <c r="AB89">
        <v>79</v>
      </c>
      <c r="AC89" s="13">
        <f t="shared" si="39"/>
        <v>100.00000000000004</v>
      </c>
      <c r="AD89" s="13">
        <f t="shared" si="40"/>
        <v>95.703885362485366</v>
      </c>
      <c r="AE89" s="13">
        <f t="shared" si="41"/>
        <v>100.73358256283976</v>
      </c>
      <c r="AF89" s="13">
        <f t="shared" si="42"/>
        <v>107.5392581652706</v>
      </c>
      <c r="AG89" s="13">
        <f t="shared" si="43"/>
        <v>111.62450225211933</v>
      </c>
      <c r="AH89" s="13">
        <f t="shared" si="44"/>
        <v>118.54888911421</v>
      </c>
      <c r="AI89" s="13">
        <f t="shared" si="45"/>
        <v>120.37488963162447</v>
      </c>
      <c r="AJ89" s="13">
        <f t="shared" si="46"/>
        <v>134.72920128095379</v>
      </c>
      <c r="AK89" s="13">
        <f t="shared" si="47"/>
        <v>154.28021173463654</v>
      </c>
      <c r="AL89" s="13">
        <f t="shared" si="48"/>
        <v>164.76591562918227</v>
      </c>
      <c r="AM89" s="13">
        <f t="shared" si="49"/>
        <v>183.96618964903527</v>
      </c>
      <c r="AN89" s="4"/>
      <c r="AO89" s="13">
        <v>79</v>
      </c>
      <c r="AP89" s="13">
        <f t="shared" si="59"/>
        <v>-4.2961146375146768</v>
      </c>
      <c r="AQ89" s="13">
        <f t="shared" si="50"/>
        <v>0.73358256283971457</v>
      </c>
      <c r="AR89" s="13">
        <f t="shared" si="51"/>
        <v>7.539258165270553</v>
      </c>
      <c r="AS89" s="13">
        <f t="shared" si="52"/>
        <v>11.624502252119285</v>
      </c>
      <c r="AT89" s="13">
        <f t="shared" si="53"/>
        <v>18.548889114209956</v>
      </c>
      <c r="AU89" s="13">
        <f t="shared" si="54"/>
        <v>20.374889631624427</v>
      </c>
      <c r="AV89" s="13">
        <f t="shared" si="55"/>
        <v>34.729201280953745</v>
      </c>
      <c r="AW89" s="13">
        <f t="shared" si="56"/>
        <v>54.280211734636495</v>
      </c>
      <c r="AX89" s="13">
        <f t="shared" si="57"/>
        <v>64.765915629182231</v>
      </c>
      <c r="AY89" s="13">
        <f t="shared" si="58"/>
        <v>83.966189649035229</v>
      </c>
    </row>
    <row r="90" spans="2:51" x14ac:dyDescent="0.35">
      <c r="B90">
        <v>80</v>
      </c>
      <c r="C90" s="23">
        <f>(0.5-Data!B81)*Parameters!$C$11</f>
        <v>2.4546596843947222E-2</v>
      </c>
      <c r="D90" s="23">
        <f>(0.5-Data!C81)*Parameters!$C$11</f>
        <v>-4.0681754521310932E-2</v>
      </c>
      <c r="E90" s="23">
        <f>(0.5-Data!D81)*Parameters!$C$11</f>
        <v>2.1891939777106753E-2</v>
      </c>
      <c r="F90" s="23">
        <f>(0.5-Data!E81)*Parameters!$C$11</f>
        <v>-3.4414310985515953E-3</v>
      </c>
      <c r="G90" s="23">
        <f>(0.5-Data!F81)*Parameters!$C$11</f>
        <v>-7.6509652811547646E-2</v>
      </c>
      <c r="H90" s="23">
        <f>(0.5-Data!G81)*Parameters!$C$11</f>
        <v>1.6600821431837942E-2</v>
      </c>
      <c r="I90" s="23">
        <f>(0.5-Data!H81)*Parameters!$C$11</f>
        <v>9.8729482159420179E-2</v>
      </c>
      <c r="J90" s="23">
        <f>(0.5-Data!I81)*Parameters!$C$11</f>
        <v>2.3858639657151626E-2</v>
      </c>
      <c r="K90" s="23">
        <f>(0.5-Data!J81)*Parameters!$C$11</f>
        <v>5.6967112736119964E-2</v>
      </c>
      <c r="L90" s="23">
        <f>(0.5-Data!K81)*Parameters!$C$11</f>
        <v>4.5474380725993038E-2</v>
      </c>
      <c r="M90" s="23">
        <f>(0.5-Data!L81)*Parameters!$C$11</f>
        <v>-1.3334134164093859E-2</v>
      </c>
      <c r="O90">
        <v>80</v>
      </c>
      <c r="P90" s="40">
        <f>LN(Parameters!$C$2)</f>
        <v>4.6051701859880918</v>
      </c>
      <c r="Q90" s="7">
        <f>LN(Parameters!$C$9)+P90+D90+Parameters!$C$10*C90</f>
        <v>4.6050932022881019</v>
      </c>
      <c r="R90" s="7">
        <f>LN(Parameters!$C$9)+Q90+E90+Parameters!$C$10*D90</f>
        <v>4.6382371547721633</v>
      </c>
      <c r="S90" s="7">
        <f>LN(Parameters!$C$9)+R90+F90+Parameters!$C$10*E90</f>
        <v>4.6742058988148534</v>
      </c>
      <c r="T90" s="7">
        <f>LN(Parameters!$C$9)+S90+G90+Parameters!$C$10*F90</f>
        <v>4.6257064042505016</v>
      </c>
      <c r="U90" s="7">
        <f>LN(Parameters!$C$9)+T90+H90+Parameters!$C$10*G90</f>
        <v>4.6374366841586872</v>
      </c>
      <c r="V90" s="7">
        <f>LN(Parameters!$C$9)+U90+I90+Parameters!$C$10*H90</f>
        <v>4.7731953382039789</v>
      </c>
      <c r="W90" s="7">
        <f>LN(Parameters!$C$9)+V90+J90+Parameters!$C$10*I90</f>
        <v>4.8710410470744137</v>
      </c>
      <c r="X90" s="7">
        <f>LN(Parameters!$C$9)+W90+K90+Parameters!$C$10*J90</f>
        <v>4.9683033498977958</v>
      </c>
      <c r="Y90" s="7">
        <f>LN(Parameters!$C$9)+X90+L90+Parameters!$C$10*K90</f>
        <v>5.0689717335965874</v>
      </c>
      <c r="Z90" s="7">
        <f>LN(Parameters!$C$9)+Y90+M90+Parameters!$C$10*L90</f>
        <v>5.105659873000735</v>
      </c>
      <c r="AB90">
        <v>80</v>
      </c>
      <c r="AC90" s="13">
        <f t="shared" si="39"/>
        <v>100.00000000000004</v>
      </c>
      <c r="AD90" s="13">
        <f t="shared" si="40"/>
        <v>99.99230192631795</v>
      </c>
      <c r="AE90" s="13">
        <f t="shared" si="41"/>
        <v>103.36197571818902</v>
      </c>
      <c r="AF90" s="13">
        <f t="shared" si="42"/>
        <v>107.14744738473362</v>
      </c>
      <c r="AG90" s="13">
        <f t="shared" si="43"/>
        <v>102.0748537312091</v>
      </c>
      <c r="AH90" s="13">
        <f t="shared" si="44"/>
        <v>103.27927060000025</v>
      </c>
      <c r="AI90" s="13">
        <f t="shared" si="45"/>
        <v>118.29663644990092</v>
      </c>
      <c r="AJ90" s="13">
        <f t="shared" si="46"/>
        <v>130.45665774977849</v>
      </c>
      <c r="AK90" s="13">
        <f t="shared" si="47"/>
        <v>143.78273132000533</v>
      </c>
      <c r="AL90" s="13">
        <f t="shared" si="48"/>
        <v>159.01073785140744</v>
      </c>
      <c r="AM90" s="13">
        <f t="shared" si="49"/>
        <v>164.95288258023447</v>
      </c>
      <c r="AN90" s="4"/>
      <c r="AO90" s="13">
        <v>80</v>
      </c>
      <c r="AP90" s="13">
        <f t="shared" si="59"/>
        <v>-7.6980736820928541E-3</v>
      </c>
      <c r="AQ90" s="13">
        <f t="shared" si="50"/>
        <v>3.3619757181889725</v>
      </c>
      <c r="AR90" s="13">
        <f t="shared" si="51"/>
        <v>7.1474473847335815</v>
      </c>
      <c r="AS90" s="13">
        <f t="shared" si="52"/>
        <v>2.0748537312090605</v>
      </c>
      <c r="AT90" s="13">
        <f t="shared" si="53"/>
        <v>3.2792706000002028</v>
      </c>
      <c r="AU90" s="13">
        <f t="shared" si="54"/>
        <v>18.296636449900873</v>
      </c>
      <c r="AV90" s="13">
        <f t="shared" si="55"/>
        <v>30.456657749778444</v>
      </c>
      <c r="AW90" s="13">
        <f t="shared" si="56"/>
        <v>43.782731320005283</v>
      </c>
      <c r="AX90" s="13">
        <f t="shared" si="57"/>
        <v>59.010737851407399</v>
      </c>
      <c r="AY90" s="13">
        <f t="shared" si="58"/>
        <v>64.95288258023443</v>
      </c>
    </row>
    <row r="91" spans="2:51" x14ac:dyDescent="0.35">
      <c r="B91">
        <v>81</v>
      </c>
      <c r="C91" s="23">
        <f>(0.5-Data!B82)*Parameters!$C$11</f>
        <v>3.7534112932445532E-2</v>
      </c>
      <c r="D91" s="23">
        <f>(0.5-Data!C82)*Parameters!$C$11</f>
        <v>2.6370286166720238E-2</v>
      </c>
      <c r="E91" s="23">
        <f>(0.5-Data!D82)*Parameters!$C$11</f>
        <v>5.1065450276654524E-2</v>
      </c>
      <c r="F91" s="23">
        <f>(0.5-Data!E82)*Parameters!$C$11</f>
        <v>-6.109196334869238E-2</v>
      </c>
      <c r="G91" s="23">
        <f>(0.5-Data!F82)*Parameters!$C$11</f>
        <v>2.1010473486882566E-3</v>
      </c>
      <c r="H91" s="23">
        <f>(0.5-Data!G82)*Parameters!$C$11</f>
        <v>2.7747183109716356E-2</v>
      </c>
      <c r="I91" s="23">
        <f>(0.5-Data!H82)*Parameters!$C$11</f>
        <v>5.9243541725164377E-2</v>
      </c>
      <c r="J91" s="23">
        <f>(0.5-Data!I82)*Parameters!$C$11</f>
        <v>-9.3139137455210727E-2</v>
      </c>
      <c r="K91" s="23">
        <f>(0.5-Data!J82)*Parameters!$C$11</f>
        <v>2.1706913453500044E-2</v>
      </c>
      <c r="L91" s="23">
        <f>(0.5-Data!K82)*Parameters!$C$11</f>
        <v>5.0213310938352351E-2</v>
      </c>
      <c r="M91" s="23">
        <f>(0.5-Data!L82)*Parameters!$C$11</f>
        <v>-8.5135191528705037E-2</v>
      </c>
      <c r="O91">
        <v>81</v>
      </c>
      <c r="P91" s="40">
        <f>LN(Parameters!$C$2)</f>
        <v>4.6051701859880918</v>
      </c>
      <c r="Q91" s="7">
        <f>LN(Parameters!$C$9)+P91+D91+Parameters!$C$10*C91</f>
        <v>4.6779896252159565</v>
      </c>
      <c r="R91" s="7">
        <f>LN(Parameters!$C$9)+Q91+E91+Parameters!$C$10*D91</f>
        <v>4.7704805065091795</v>
      </c>
      <c r="S91" s="7">
        <f>LN(Parameters!$C$9)+R91+F91+Parameters!$C$10*E91</f>
        <v>4.7619267980265256</v>
      </c>
      <c r="T91" s="7">
        <f>LN(Parameters!$C$9)+S91+G91+Parameters!$C$10*F91</f>
        <v>4.766095264109846</v>
      </c>
      <c r="U91" s="7">
        <f>LN(Parameters!$C$9)+T91+H91+Parameters!$C$10*G91</f>
        <v>4.8243467207680162</v>
      </c>
      <c r="V91" s="7">
        <f>LN(Parameters!$C$9)+U91+I91+Parameters!$C$10*H91</f>
        <v>4.9256352971340975</v>
      </c>
      <c r="W91" s="7">
        <f>LN(Parameters!$C$9)+V91+J91+Parameters!$C$10*I91</f>
        <v>4.8887145556967546</v>
      </c>
      <c r="X91" s="7">
        <f>LN(Parameters!$C$9)+W91+K91+Parameters!$C$10*J91</f>
        <v>4.8980676595369541</v>
      </c>
      <c r="Y91" s="7">
        <f>LN(Parameters!$C$9)+X91+L91+Parameters!$C$10*K91</f>
        <v>4.9876078837709255</v>
      </c>
      <c r="Z91" s="7">
        <f>LN(Parameters!$C$9)+Y91+M91+Parameters!$C$10*L91</f>
        <v>4.9546274844060232</v>
      </c>
      <c r="AB91">
        <v>81</v>
      </c>
      <c r="AC91" s="13">
        <f t="shared" si="39"/>
        <v>100.00000000000004</v>
      </c>
      <c r="AD91" s="13">
        <f t="shared" si="40"/>
        <v>107.55363197128807</v>
      </c>
      <c r="AE91" s="13">
        <f t="shared" si="41"/>
        <v>117.97591653915177</v>
      </c>
      <c r="AF91" s="13">
        <f t="shared" si="42"/>
        <v>116.97108857045185</v>
      </c>
      <c r="AG91" s="13">
        <f t="shared" si="43"/>
        <v>117.45969625065015</v>
      </c>
      <c r="AH91" s="13">
        <f t="shared" si="44"/>
        <v>124.50510521014361</v>
      </c>
      <c r="AI91" s="13">
        <f t="shared" si="45"/>
        <v>137.77684307876285</v>
      </c>
      <c r="AJ91" s="13">
        <f t="shared" si="46"/>
        <v>132.78277943392436</v>
      </c>
      <c r="AK91" s="13">
        <f t="shared" si="47"/>
        <v>134.03053666343334</v>
      </c>
      <c r="AL91" s="13">
        <f t="shared" si="48"/>
        <v>146.58535455866726</v>
      </c>
      <c r="AM91" s="13">
        <f t="shared" si="49"/>
        <v>141.82976273272155</v>
      </c>
      <c r="AN91" s="4"/>
      <c r="AO91" s="13">
        <v>81</v>
      </c>
      <c r="AP91" s="13">
        <f t="shared" si="59"/>
        <v>7.5536319712880271</v>
      </c>
      <c r="AQ91" s="13">
        <f t="shared" si="50"/>
        <v>17.975916539151726</v>
      </c>
      <c r="AR91" s="13">
        <f t="shared" si="51"/>
        <v>16.971088570451812</v>
      </c>
      <c r="AS91" s="13">
        <f t="shared" si="52"/>
        <v>17.459696250650111</v>
      </c>
      <c r="AT91" s="13">
        <f t="shared" si="53"/>
        <v>24.505105210143569</v>
      </c>
      <c r="AU91" s="13">
        <f t="shared" si="54"/>
        <v>37.776843078762809</v>
      </c>
      <c r="AV91" s="13">
        <f t="shared" si="55"/>
        <v>32.782779433924318</v>
      </c>
      <c r="AW91" s="13">
        <f t="shared" si="56"/>
        <v>34.030536663433296</v>
      </c>
      <c r="AX91" s="13">
        <f t="shared" si="57"/>
        <v>46.58535455866722</v>
      </c>
      <c r="AY91" s="13">
        <f t="shared" si="58"/>
        <v>41.829762732721505</v>
      </c>
    </row>
    <row r="92" spans="2:51" x14ac:dyDescent="0.35">
      <c r="B92">
        <v>82</v>
      </c>
      <c r="C92" s="23">
        <f>(0.5-Data!B83)*Parameters!$C$11</f>
        <v>-7.3500625485079921E-2</v>
      </c>
      <c r="D92" s="23">
        <f>(0.5-Data!C83)*Parameters!$C$11</f>
        <v>-2.0936816267594026E-3</v>
      </c>
      <c r="E92" s="23">
        <f>(0.5-Data!D83)*Parameters!$C$11</f>
        <v>5.5753648944749726E-2</v>
      </c>
      <c r="F92" s="23">
        <f>(0.5-Data!E83)*Parameters!$C$11</f>
        <v>-7.3121035472899318E-2</v>
      </c>
      <c r="G92" s="23">
        <f>(0.5-Data!F83)*Parameters!$C$11</f>
        <v>-6.178813754657056E-2</v>
      </c>
      <c r="H92" s="23">
        <f>(0.5-Data!G83)*Parameters!$C$11</f>
        <v>-6.0193726953898068E-2</v>
      </c>
      <c r="I92" s="23">
        <f>(0.5-Data!H83)*Parameters!$C$11</f>
        <v>4.0914090746402267E-2</v>
      </c>
      <c r="J92" s="23">
        <f>(0.5-Data!I83)*Parameters!$C$11</f>
        <v>6.8170183190427405E-2</v>
      </c>
      <c r="K92" s="23">
        <f>(0.5-Data!J83)*Parameters!$C$11</f>
        <v>2.4823381890113239E-2</v>
      </c>
      <c r="L92" s="23">
        <f>(0.5-Data!K83)*Parameters!$C$11</f>
        <v>4.6163321881672381E-2</v>
      </c>
      <c r="M92" s="23">
        <f>(0.5-Data!L83)*Parameters!$C$11</f>
        <v>6.4603505886024482E-2</v>
      </c>
      <c r="O92">
        <v>82</v>
      </c>
      <c r="P92" s="40">
        <f>LN(Parameters!$C$2)</f>
        <v>4.6051701859880918</v>
      </c>
      <c r="Q92" s="7">
        <f>LN(Parameters!$C$9)+P92+D92+Parameters!$C$10*C92</f>
        <v>4.5995600251345898</v>
      </c>
      <c r="R92" s="7">
        <f>LN(Parameters!$C$9)+Q92+E92+Parameters!$C$10*D92</f>
        <v>4.6839303195888418</v>
      </c>
      <c r="S92" s="7">
        <f>LN(Parameters!$C$9)+R92+F92+Parameters!$C$10*E92</f>
        <v>4.6654572283826239</v>
      </c>
      <c r="T92" s="7">
        <f>LN(Parameters!$C$9)+S92+G92+Parameters!$C$10*F92</f>
        <v>4.6003234271147928</v>
      </c>
      <c r="U92" s="7">
        <f>LN(Parameters!$C$9)+T92+H92+Parameters!$C$10*G92</f>
        <v>4.5418838405064825</v>
      </c>
      <c r="V92" s="7">
        <f>LN(Parameters!$C$9)+U92+I92+Parameters!$C$10*H92</f>
        <v>4.5852695563651746</v>
      </c>
      <c r="W92" s="7">
        <f>LN(Parameters!$C$9)+V92+J92+Parameters!$C$10*I92</f>
        <v>4.7014098826330271</v>
      </c>
      <c r="X92" s="7">
        <f>LN(Parameters!$C$9)+W92+K92+Parameters!$C$10*J92</f>
        <v>4.7864686492003763</v>
      </c>
      <c r="Y92" s="7">
        <f>LN(Parameters!$C$9)+X92+L92+Parameters!$C$10*K92</f>
        <v>4.8733612951741438</v>
      </c>
      <c r="Z92" s="7">
        <f>LN(Parameters!$C$9)+Y92+M92+Parameters!$C$10*L92</f>
        <v>4.9882970981484647</v>
      </c>
      <c r="AB92">
        <v>82</v>
      </c>
      <c r="AC92" s="13">
        <f t="shared" si="39"/>
        <v>100.00000000000004</v>
      </c>
      <c r="AD92" s="13">
        <f t="shared" si="40"/>
        <v>99.440554671118377</v>
      </c>
      <c r="AE92" s="13">
        <f t="shared" si="41"/>
        <v>108.19447687466324</v>
      </c>
      <c r="AF92" s="13">
        <f t="shared" si="42"/>
        <v>106.21413823985958</v>
      </c>
      <c r="AG92" s="13">
        <f t="shared" si="43"/>
        <v>99.516496770953339</v>
      </c>
      <c r="AH92" s="13">
        <f t="shared" si="44"/>
        <v>93.867464995802351</v>
      </c>
      <c r="AI92" s="13">
        <f t="shared" si="45"/>
        <v>98.029608085817074</v>
      </c>
      <c r="AJ92" s="13">
        <f t="shared" si="46"/>
        <v>110.10229438727983</v>
      </c>
      <c r="AK92" s="13">
        <f t="shared" si="47"/>
        <v>119.87729155201586</v>
      </c>
      <c r="AL92" s="13">
        <f t="shared" si="48"/>
        <v>130.75970099382107</v>
      </c>
      <c r="AM92" s="13">
        <f t="shared" si="49"/>
        <v>146.68641811579351</v>
      </c>
      <c r="AN92" s="4"/>
      <c r="AO92" s="13">
        <v>82</v>
      </c>
      <c r="AP92" s="13">
        <f t="shared" si="59"/>
        <v>-0.5594453288816652</v>
      </c>
      <c r="AQ92" s="13">
        <f t="shared" si="50"/>
        <v>8.1944768746631951</v>
      </c>
      <c r="AR92" s="13">
        <f t="shared" si="51"/>
        <v>6.2141382398595368</v>
      </c>
      <c r="AS92" s="13">
        <f t="shared" si="52"/>
        <v>-0.48350322904670406</v>
      </c>
      <c r="AT92" s="13">
        <f t="shared" si="53"/>
        <v>-6.1325350041976918</v>
      </c>
      <c r="AU92" s="13">
        <f t="shared" si="54"/>
        <v>-1.9703919141829687</v>
      </c>
      <c r="AV92" s="13">
        <f t="shared" si="55"/>
        <v>10.102294387279784</v>
      </c>
      <c r="AW92" s="13">
        <f t="shared" si="56"/>
        <v>19.877291552015819</v>
      </c>
      <c r="AX92" s="13">
        <f t="shared" si="57"/>
        <v>30.759700993821028</v>
      </c>
      <c r="AY92" s="13">
        <f t="shared" si="58"/>
        <v>46.686418115793472</v>
      </c>
    </row>
    <row r="93" spans="2:51" x14ac:dyDescent="0.35">
      <c r="B93">
        <v>83</v>
      </c>
      <c r="C93" s="23">
        <f>(0.5-Data!B84)*Parameters!$C$11</f>
        <v>-8.7850783943399957E-2</v>
      </c>
      <c r="D93" s="23">
        <f>(0.5-Data!C84)*Parameters!$C$11</f>
        <v>6.9967343492664874E-3</v>
      </c>
      <c r="E93" s="23">
        <f>(0.5-Data!D84)*Parameters!$C$11</f>
        <v>-2.8671345816248351E-2</v>
      </c>
      <c r="F93" s="23">
        <f>(0.5-Data!E84)*Parameters!$C$11</f>
        <v>3.3452611557911127E-2</v>
      </c>
      <c r="G93" s="23">
        <f>(0.5-Data!F84)*Parameters!$C$11</f>
        <v>-2.8328133006828085E-2</v>
      </c>
      <c r="H93" s="23">
        <f>(0.5-Data!G84)*Parameters!$C$11</f>
        <v>6.3699870580854509E-2</v>
      </c>
      <c r="I93" s="23">
        <f>(0.5-Data!H84)*Parameters!$C$11</f>
        <v>-1.2869838284437397E-2</v>
      </c>
      <c r="J93" s="23">
        <f>(0.5-Data!I84)*Parameters!$C$11</f>
        <v>6.404038544769057E-2</v>
      </c>
      <c r="K93" s="23">
        <f>(0.5-Data!J84)*Parameters!$C$11</f>
        <v>-6.574515503004115E-2</v>
      </c>
      <c r="L93" s="23">
        <f>(0.5-Data!K84)*Parameters!$C$11</f>
        <v>-1.6479031301043844E-2</v>
      </c>
      <c r="M93" s="23">
        <f>(0.5-Data!L84)*Parameters!$C$11</f>
        <v>4.3770474571228181E-3</v>
      </c>
      <c r="O93">
        <v>83</v>
      </c>
      <c r="P93" s="40">
        <f>LN(Parameters!$C$2)</f>
        <v>4.6051701859880918</v>
      </c>
      <c r="Q93" s="7">
        <f>LN(Parameters!$C$9)+P93+D93+Parameters!$C$10*C93</f>
        <v>4.602192869804373</v>
      </c>
      <c r="R93" s="7">
        <f>LN(Parameters!$C$9)+Q93+E93+Parameters!$C$10*D93</f>
        <v>4.6062288566868386</v>
      </c>
      <c r="S93" s="7">
        <f>LN(Parameters!$C$9)+R93+F93+Parameters!$C$10*E93</f>
        <v>4.6563381648689823</v>
      </c>
      <c r="T93" s="7">
        <f>LN(Parameters!$C$9)+S93+G93+Parameters!$C$10*F93</f>
        <v>4.6726225093047589</v>
      </c>
      <c r="U93" s="7">
        <f>LN(Parameters!$C$9)+T93+H93+Parameters!$C$10*G93</f>
        <v>4.7531335222740845</v>
      </c>
      <c r="V93" s="7">
        <f>LN(Parameters!$C$9)+U93+I93+Parameters!$C$10*H93</f>
        <v>4.7984874279925753</v>
      </c>
      <c r="W93" s="7">
        <f>LN(Parameters!$C$9)+V93+J93+Parameters!$C$10*I93</f>
        <v>4.8862951884538139</v>
      </c>
      <c r="X93" s="7">
        <f>LN(Parameters!$C$9)+W93+K93+Parameters!$C$10*J93</f>
        <v>4.8789270091167776</v>
      </c>
      <c r="Y93" s="7">
        <f>LN(Parameters!$C$9)+X93+L93+Parameters!$C$10*K93</f>
        <v>4.862421460293759</v>
      </c>
      <c r="Z93" s="7">
        <f>LN(Parameters!$C$9)+Y93+M93+Parameters!$C$10*L93</f>
        <v>4.8889417459069557</v>
      </c>
      <c r="AB93">
        <v>83</v>
      </c>
      <c r="AC93" s="13">
        <f t="shared" si="39"/>
        <v>100.00000000000004</v>
      </c>
      <c r="AD93" s="13">
        <f t="shared" si="40"/>
        <v>99.702711162669004</v>
      </c>
      <c r="AE93" s="13">
        <f t="shared" si="41"/>
        <v>100.10592312883806</v>
      </c>
      <c r="AF93" s="13">
        <f t="shared" si="42"/>
        <v>105.24996761526322</v>
      </c>
      <c r="AG93" s="13">
        <f t="shared" si="43"/>
        <v>106.97792548552738</v>
      </c>
      <c r="AH93" s="13">
        <f t="shared" si="44"/>
        <v>115.94703850930696</v>
      </c>
      <c r="AI93" s="13">
        <f t="shared" si="45"/>
        <v>121.32676319279662</v>
      </c>
      <c r="AJ93" s="13">
        <f t="shared" si="46"/>
        <v>132.46191742496177</v>
      </c>
      <c r="AK93" s="13">
        <f t="shared" si="47"/>
        <v>131.48950113024659</v>
      </c>
      <c r="AL93" s="13">
        <f t="shared" si="48"/>
        <v>129.33700765998401</v>
      </c>
      <c r="AM93" s="13">
        <f t="shared" si="49"/>
        <v>132.81294980857214</v>
      </c>
      <c r="AN93" s="4"/>
      <c r="AO93" s="13">
        <v>83</v>
      </c>
      <c r="AP93" s="13">
        <f t="shared" si="59"/>
        <v>-0.29728883733103828</v>
      </c>
      <c r="AQ93" s="13">
        <f t="shared" si="50"/>
        <v>0.10592312883801469</v>
      </c>
      <c r="AR93" s="13">
        <f t="shared" si="51"/>
        <v>5.2499676152631736</v>
      </c>
      <c r="AS93" s="13">
        <f t="shared" si="52"/>
        <v>6.9779254855273365</v>
      </c>
      <c r="AT93" s="13">
        <f t="shared" si="53"/>
        <v>15.947038509306921</v>
      </c>
      <c r="AU93" s="13">
        <f t="shared" si="54"/>
        <v>21.326763192796577</v>
      </c>
      <c r="AV93" s="13">
        <f t="shared" si="55"/>
        <v>32.461917424961726</v>
      </c>
      <c r="AW93" s="13">
        <f t="shared" si="56"/>
        <v>31.489501130246552</v>
      </c>
      <c r="AX93" s="13">
        <f t="shared" si="57"/>
        <v>29.337007659983968</v>
      </c>
      <c r="AY93" s="13">
        <f t="shared" si="58"/>
        <v>32.8129498085721</v>
      </c>
    </row>
    <row r="94" spans="2:51" x14ac:dyDescent="0.35">
      <c r="B94">
        <v>84</v>
      </c>
      <c r="C94" s="23">
        <f>(0.5-Data!B85)*Parameters!$C$11</f>
        <v>4.1691384758727537E-2</v>
      </c>
      <c r="D94" s="23">
        <f>(0.5-Data!C85)*Parameters!$C$11</f>
        <v>2.1676419468803099E-2</v>
      </c>
      <c r="E94" s="23">
        <f>(0.5-Data!D85)*Parameters!$C$11</f>
        <v>-5.2739700112396287E-2</v>
      </c>
      <c r="F94" s="23">
        <f>(0.5-Data!E85)*Parameters!$C$11</f>
        <v>-8.7627770886672091E-2</v>
      </c>
      <c r="G94" s="23">
        <f>(0.5-Data!F85)*Parameters!$C$11</f>
        <v>-6.5479331293507984E-2</v>
      </c>
      <c r="H94" s="23">
        <f>(0.5-Data!G85)*Parameters!$C$11</f>
        <v>-9.1212957596461097E-3</v>
      </c>
      <c r="I94" s="23">
        <f>(0.5-Data!H85)*Parameters!$C$11</f>
        <v>9.5065852235274403E-2</v>
      </c>
      <c r="J94" s="23">
        <f>(0.5-Data!I85)*Parameters!$C$11</f>
        <v>-3.232010575055904E-2</v>
      </c>
      <c r="K94" s="23">
        <f>(0.5-Data!J85)*Parameters!$C$11</f>
        <v>9.4076206102195248E-2</v>
      </c>
      <c r="L94" s="23">
        <f>(0.5-Data!K85)*Parameters!$C$11</f>
        <v>9.8442345996206965E-2</v>
      </c>
      <c r="M94" s="23">
        <f>(0.5-Data!L85)*Parameters!$C$11</f>
        <v>-8.9933423705942823E-3</v>
      </c>
      <c r="O94">
        <v>84</v>
      </c>
      <c r="P94" s="40">
        <f>LN(Parameters!$C$2)</f>
        <v>4.6051701859880918</v>
      </c>
      <c r="Q94" s="7">
        <f>LN(Parameters!$C$9)+P94+D94+Parameters!$C$10*C94</f>
        <v>4.6751665308398662</v>
      </c>
      <c r="R94" s="7">
        <f>LN(Parameters!$C$9)+Q94+E94+Parameters!$C$10*D94</f>
        <v>4.6617400217299751</v>
      </c>
      <c r="S94" s="7">
        <f>LN(Parameters!$C$9)+R94+F94+Parameters!$C$10*E94</f>
        <v>4.5799381880342684</v>
      </c>
      <c r="T94" s="7">
        <f>LN(Parameters!$C$9)+S94+G94+Parameters!$C$10*F94</f>
        <v>4.504585162083302</v>
      </c>
      <c r="U94" s="7">
        <f>LN(Parameters!$C$9)+T94+H94+Parameters!$C$10*G94</f>
        <v>4.495556969483121</v>
      </c>
      <c r="V94" s="7">
        <f>LN(Parameters!$C$9)+U94+I94+Parameters!$C$10*H94</f>
        <v>4.6160770408680989</v>
      </c>
      <c r="W94" s="7">
        <f>LN(Parameters!$C$9)+V94+J94+Parameters!$C$10*I94</f>
        <v>4.6560953708649579</v>
      </c>
      <c r="X94" s="7">
        <f>LN(Parameters!$C$9)+W94+K94+Parameters!$C$10*J94</f>
        <v>4.7651863316209457</v>
      </c>
      <c r="Y94" s="7">
        <f>LN(Parameters!$C$9)+X94+L94+Parameters!$C$10*K94</f>
        <v>4.9355217726046847</v>
      </c>
      <c r="Z94" s="7">
        <f>LN(Parameters!$C$9)+Y94+M94+Parameters!$C$10*L94</f>
        <v>5.0003862881739272</v>
      </c>
      <c r="AB94">
        <v>84</v>
      </c>
      <c r="AC94" s="13">
        <f t="shared" si="39"/>
        <v>100.00000000000004</v>
      </c>
      <c r="AD94" s="13">
        <f t="shared" si="40"/>
        <v>107.25042610850058</v>
      </c>
      <c r="AE94" s="13">
        <f t="shared" si="41"/>
        <v>105.82005124376957</v>
      </c>
      <c r="AF94" s="13">
        <f t="shared" si="42"/>
        <v>97.50836683694466</v>
      </c>
      <c r="AG94" s="13">
        <f t="shared" si="43"/>
        <v>90.430822132791619</v>
      </c>
      <c r="AH94" s="13">
        <f t="shared" si="44"/>
        <v>89.618069617203787</v>
      </c>
      <c r="AI94" s="13">
        <f t="shared" si="45"/>
        <v>101.09665514582598</v>
      </c>
      <c r="AJ94" s="13">
        <f t="shared" si="46"/>
        <v>105.22441665613782</v>
      </c>
      <c r="AK94" s="13">
        <f t="shared" si="47"/>
        <v>117.3529818220441</v>
      </c>
      <c r="AL94" s="13">
        <f t="shared" si="48"/>
        <v>139.14572602229075</v>
      </c>
      <c r="AM94" s="13">
        <f t="shared" si="49"/>
        <v>148.47050042521747</v>
      </c>
      <c r="AN94" s="4"/>
      <c r="AO94" s="13">
        <v>84</v>
      </c>
      <c r="AP94" s="13">
        <f t="shared" si="59"/>
        <v>7.2504261085005339</v>
      </c>
      <c r="AQ94" s="13">
        <f t="shared" si="50"/>
        <v>5.8200512437695266</v>
      </c>
      <c r="AR94" s="13">
        <f t="shared" si="51"/>
        <v>-2.4916331630553827</v>
      </c>
      <c r="AS94" s="13">
        <f t="shared" si="52"/>
        <v>-9.569177867208424</v>
      </c>
      <c r="AT94" s="13">
        <f t="shared" si="53"/>
        <v>-10.381930382796256</v>
      </c>
      <c r="AU94" s="13">
        <f t="shared" si="54"/>
        <v>1.0966551458259346</v>
      </c>
      <c r="AV94" s="13">
        <f t="shared" si="55"/>
        <v>5.2244166561377767</v>
      </c>
      <c r="AW94" s="13">
        <f t="shared" si="56"/>
        <v>17.352981822044057</v>
      </c>
      <c r="AX94" s="13">
        <f t="shared" si="57"/>
        <v>39.145726022290702</v>
      </c>
      <c r="AY94" s="13">
        <f t="shared" si="58"/>
        <v>48.470500425217423</v>
      </c>
    </row>
    <row r="95" spans="2:51" x14ac:dyDescent="0.35">
      <c r="B95">
        <v>85</v>
      </c>
      <c r="C95" s="23">
        <f>(0.5-Data!B86)*Parameters!$C$11</f>
        <v>2.8563573503793016E-2</v>
      </c>
      <c r="D95" s="23">
        <f>(0.5-Data!C86)*Parameters!$C$11</f>
        <v>5.4008111477121812E-2</v>
      </c>
      <c r="E95" s="23">
        <f>(0.5-Data!D86)*Parameters!$C$11</f>
        <v>5.7784439529234066E-2</v>
      </c>
      <c r="F95" s="23">
        <f>(0.5-Data!E86)*Parameters!$C$11</f>
        <v>8.3821299948824424E-2</v>
      </c>
      <c r="G95" s="23">
        <f>(0.5-Data!F86)*Parameters!$C$11</f>
        <v>-1.4461061833469692E-2</v>
      </c>
      <c r="H95" s="23">
        <f>(0.5-Data!G86)*Parameters!$C$11</f>
        <v>-1.58154922061986E-2</v>
      </c>
      <c r="I95" s="23">
        <f>(0.5-Data!H86)*Parameters!$C$11</f>
        <v>4.594117892307821E-2</v>
      </c>
      <c r="J95" s="23">
        <f>(0.5-Data!I86)*Parameters!$C$11</f>
        <v>-1.3806404682559515E-2</v>
      </c>
      <c r="K95" s="23">
        <f>(0.5-Data!J86)*Parameters!$C$11</f>
        <v>1.0559983392750862E-2</v>
      </c>
      <c r="L95" s="23">
        <f>(0.5-Data!K86)*Parameters!$C$11</f>
        <v>8.2523987990670733E-2</v>
      </c>
      <c r="M95" s="23">
        <f>(0.5-Data!L86)*Parameters!$C$11</f>
        <v>-3.9299288944357108E-2</v>
      </c>
      <c r="O95">
        <v>85</v>
      </c>
      <c r="P95" s="40">
        <f>LN(Parameters!$C$2)</f>
        <v>4.6051701859880918</v>
      </c>
      <c r="Q95" s="7">
        <f>LN(Parameters!$C$9)+P95+D95+Parameters!$C$10*C95</f>
        <v>4.7015907077834651</v>
      </c>
      <c r="R95" s="7">
        <f>LN(Parameters!$C$9)+Q95+E95+Parameters!$C$10*D95</f>
        <v>4.8132375997189483</v>
      </c>
      <c r="S95" s="7">
        <f>LN(Parameters!$C$9)+R95+F95+Parameters!$C$10*E95</f>
        <v>4.952620699697472</v>
      </c>
      <c r="T95" s="7">
        <f>LN(Parameters!$C$9)+S95+G95+Parameters!$C$10*F95</f>
        <v>5.0054380250825172</v>
      </c>
      <c r="U95" s="7">
        <f>LN(Parameters!$C$9)+T95+H95+Parameters!$C$10*G95</f>
        <v>5.0126738572928016</v>
      </c>
      <c r="V95" s="7">
        <f>LN(Parameters!$C$9)+U95+I95+Parameters!$C$10*H95</f>
        <v>5.0810568669646345</v>
      </c>
      <c r="W95" s="7">
        <f>LN(Parameters!$C$9)+V95+J95+Parameters!$C$10*I95</f>
        <v>5.1174827950390043</v>
      </c>
      <c r="X95" s="7">
        <f>LN(Parameters!$C$9)+W95+K95+Parameters!$C$10*J95</f>
        <v>5.1513886985661479</v>
      </c>
      <c r="Y95" s="7">
        <f>LN(Parameters!$C$9)+X95+L95+Parameters!$C$10*K95</f>
        <v>5.2682234813251005</v>
      </c>
      <c r="Z95" s="7">
        <f>LN(Parameters!$C$9)+Y95+M95+Parameters!$C$10*L95</f>
        <v>5.2956187892180893</v>
      </c>
      <c r="AB95">
        <v>85</v>
      </c>
      <c r="AC95" s="13">
        <f t="shared" si="39"/>
        <v>100.00000000000004</v>
      </c>
      <c r="AD95" s="13">
        <f t="shared" si="40"/>
        <v>110.1222054513823</v>
      </c>
      <c r="AE95" s="13">
        <f t="shared" si="41"/>
        <v>123.12961730198626</v>
      </c>
      <c r="AF95" s="13">
        <f t="shared" si="42"/>
        <v>141.54542633004749</v>
      </c>
      <c r="AG95" s="13">
        <f t="shared" si="43"/>
        <v>149.22243201322027</v>
      </c>
      <c r="AH95" s="13">
        <f t="shared" si="44"/>
        <v>150.30609637187629</v>
      </c>
      <c r="AI95" s="13">
        <f t="shared" si="45"/>
        <v>160.94406253844906</v>
      </c>
      <c r="AJ95" s="13">
        <f t="shared" si="46"/>
        <v>166.91468189928833</v>
      </c>
      <c r="AK95" s="13">
        <f t="shared" si="47"/>
        <v>172.67111202286694</v>
      </c>
      <c r="AL95" s="13">
        <f t="shared" si="48"/>
        <v>194.07088546601486</v>
      </c>
      <c r="AM95" s="13">
        <f t="shared" si="49"/>
        <v>199.46101211134936</v>
      </c>
      <c r="AN95" s="4"/>
      <c r="AO95" s="13">
        <v>85</v>
      </c>
      <c r="AP95" s="13">
        <f t="shared" si="59"/>
        <v>10.122205451382257</v>
      </c>
      <c r="AQ95" s="13">
        <f t="shared" si="50"/>
        <v>23.129617301986215</v>
      </c>
      <c r="AR95" s="13">
        <f t="shared" si="51"/>
        <v>41.545426330047448</v>
      </c>
      <c r="AS95" s="13">
        <f t="shared" si="52"/>
        <v>49.222432013220228</v>
      </c>
      <c r="AT95" s="13">
        <f t="shared" si="53"/>
        <v>50.306096371876251</v>
      </c>
      <c r="AU95" s="13">
        <f t="shared" si="54"/>
        <v>60.944062538449018</v>
      </c>
      <c r="AV95" s="13">
        <f t="shared" si="55"/>
        <v>66.914681899288283</v>
      </c>
      <c r="AW95" s="13">
        <f t="shared" si="56"/>
        <v>72.671112022866893</v>
      </c>
      <c r="AX95" s="13">
        <f t="shared" si="57"/>
        <v>94.070885466014815</v>
      </c>
      <c r="AY95" s="13">
        <f t="shared" si="58"/>
        <v>99.461012111349319</v>
      </c>
    </row>
    <row r="96" spans="2:51" x14ac:dyDescent="0.35">
      <c r="B96">
        <v>86</v>
      </c>
      <c r="C96" s="23">
        <f>(0.5-Data!B87)*Parameters!$C$11</f>
        <v>5.6601086321842756E-2</v>
      </c>
      <c r="D96" s="23">
        <f>(0.5-Data!C87)*Parameters!$C$11</f>
        <v>3.3344424141576082E-2</v>
      </c>
      <c r="E96" s="23">
        <f>(0.5-Data!D87)*Parameters!$C$11</f>
        <v>8.6665059599733127E-2</v>
      </c>
      <c r="F96" s="23">
        <f>(0.5-Data!E87)*Parameters!$C$11</f>
        <v>-5.0660287348994595E-2</v>
      </c>
      <c r="G96" s="23">
        <f>(0.5-Data!F87)*Parameters!$C$11</f>
        <v>-1.6408617190288657E-2</v>
      </c>
      <c r="H96" s="23">
        <f>(0.5-Data!G87)*Parameters!$C$11</f>
        <v>-8.8200037566928298E-3</v>
      </c>
      <c r="I96" s="23">
        <f>(0.5-Data!H87)*Parameters!$C$11</f>
        <v>-4.8065238585473097E-2</v>
      </c>
      <c r="J96" s="23">
        <f>(0.5-Data!I87)*Parameters!$C$11</f>
        <v>2.7179768184902753E-2</v>
      </c>
      <c r="K96" s="23">
        <f>(0.5-Data!J87)*Parameters!$C$11</f>
        <v>-1.5158067726822155E-2</v>
      </c>
      <c r="L96" s="23">
        <f>(0.5-Data!K87)*Parameters!$C$11</f>
        <v>-6.4366977372592116E-2</v>
      </c>
      <c r="M96" s="23">
        <f>(0.5-Data!L87)*Parameters!$C$11</f>
        <v>-1.828836676552914E-2</v>
      </c>
      <c r="O96">
        <v>86</v>
      </c>
      <c r="P96" s="40">
        <f>LN(Parameters!$C$2)</f>
        <v>4.6051701859880918</v>
      </c>
      <c r="Q96" s="7">
        <f>LN(Parameters!$C$9)+P96+D96+Parameters!$C$10*C96</f>
        <v>4.6935439012160405</v>
      </c>
      <c r="R96" s="7">
        <f>LN(Parameters!$C$9)+Q96+E96+Parameters!$C$10*D96</f>
        <v>4.8247727539210272</v>
      </c>
      <c r="S96" s="7">
        <f>LN(Parameters!$C$9)+R96+F96+Parameters!$C$10*E96</f>
        <v>4.8426705456334558</v>
      </c>
      <c r="T96" s="7">
        <f>LN(Parameters!$C$9)+S96+G96+Parameters!$C$10*F96</f>
        <v>4.833023601377664</v>
      </c>
      <c r="U96" s="7">
        <f>LN(Parameters!$C$9)+T96+H96+Parameters!$C$10*G96</f>
        <v>4.8463785221268854</v>
      </c>
      <c r="V96" s="7">
        <f>LN(Parameters!$C$9)+U96+I96+Parameters!$C$10*H96</f>
        <v>4.8239030840924446</v>
      </c>
      <c r="W96" s="7">
        <f>LN(Parameters!$C$9)+V96+J96+Parameters!$C$10*I96</f>
        <v>4.8590122971554282</v>
      </c>
      <c r="X96" s="7">
        <f>LN(Parameters!$C$9)+W96+K96+Parameters!$C$10*J96</f>
        <v>4.8856439273533567</v>
      </c>
      <c r="Y96" s="7">
        <f>LN(Parameters!$C$9)+X96+L96+Parameters!$C$10*K96</f>
        <v>4.8440146217452389</v>
      </c>
      <c r="Z96" s="7">
        <f>LN(Parameters!$C$9)+Y96+M96+Parameters!$C$10*L96</f>
        <v>4.8263199174035876</v>
      </c>
      <c r="AB96">
        <v>86</v>
      </c>
      <c r="AC96" s="13">
        <f t="shared" si="39"/>
        <v>100.00000000000004</v>
      </c>
      <c r="AD96" s="13">
        <f t="shared" si="40"/>
        <v>109.23962908828467</v>
      </c>
      <c r="AE96" s="13">
        <f t="shared" si="41"/>
        <v>124.55815981338975</v>
      </c>
      <c r="AF96" s="13">
        <f t="shared" si="42"/>
        <v>126.80754528480956</v>
      </c>
      <c r="AG96" s="13">
        <f t="shared" si="43"/>
        <v>125.59012161483756</v>
      </c>
      <c r="AH96" s="13">
        <f t="shared" si="44"/>
        <v>127.27861750453948</v>
      </c>
      <c r="AI96" s="13">
        <f t="shared" si="45"/>
        <v>124.44988242950762</v>
      </c>
      <c r="AJ96" s="13">
        <f t="shared" si="46"/>
        <v>128.89682745044874</v>
      </c>
      <c r="AK96" s="13">
        <f t="shared" si="47"/>
        <v>132.37567821602011</v>
      </c>
      <c r="AL96" s="13">
        <f t="shared" si="48"/>
        <v>126.97809887004458</v>
      </c>
      <c r="AM96" s="13">
        <f t="shared" si="49"/>
        <v>124.75102080497845</v>
      </c>
      <c r="AN96" s="4"/>
      <c r="AO96" s="13">
        <v>86</v>
      </c>
      <c r="AP96" s="13">
        <f t="shared" si="59"/>
        <v>9.2396290882846301</v>
      </c>
      <c r="AQ96" s="13">
        <f t="shared" si="50"/>
        <v>24.558159813389707</v>
      </c>
      <c r="AR96" s="13">
        <f t="shared" si="51"/>
        <v>26.807545284809521</v>
      </c>
      <c r="AS96" s="13">
        <f t="shared" si="52"/>
        <v>25.590121614837514</v>
      </c>
      <c r="AT96" s="13">
        <f t="shared" si="53"/>
        <v>27.27861750453944</v>
      </c>
      <c r="AU96" s="13">
        <f t="shared" si="54"/>
        <v>24.449882429507582</v>
      </c>
      <c r="AV96" s="13">
        <f t="shared" si="55"/>
        <v>28.896827450448697</v>
      </c>
      <c r="AW96" s="13">
        <f t="shared" si="56"/>
        <v>32.375678216020063</v>
      </c>
      <c r="AX96" s="13">
        <f t="shared" si="57"/>
        <v>26.978098870044533</v>
      </c>
      <c r="AY96" s="13">
        <f t="shared" si="58"/>
        <v>24.75102080497841</v>
      </c>
    </row>
    <row r="97" spans="2:51" x14ac:dyDescent="0.35">
      <c r="B97">
        <v>87</v>
      </c>
      <c r="C97" s="23">
        <f>(0.5-Data!B88)*Parameters!$C$11</f>
        <v>-9.2083638946436883E-2</v>
      </c>
      <c r="D97" s="23">
        <f>(0.5-Data!C88)*Parameters!$C$11</f>
        <v>9.8212620302586151E-2</v>
      </c>
      <c r="E97" s="23">
        <f>(0.5-Data!D88)*Parameters!$C$11</f>
        <v>-9.7119235745270399E-2</v>
      </c>
      <c r="F97" s="23">
        <f>(0.5-Data!E88)*Parameters!$C$11</f>
        <v>8.5862684320874971E-3</v>
      </c>
      <c r="G97" s="23">
        <f>(0.5-Data!F88)*Parameters!$C$11</f>
        <v>-5.0317622315031722E-2</v>
      </c>
      <c r="H97" s="23">
        <f>(0.5-Data!G88)*Parameters!$C$11</f>
        <v>-3.515922210622744E-2</v>
      </c>
      <c r="I97" s="23">
        <f>(0.5-Data!H88)*Parameters!$C$11</f>
        <v>-9.7015152222255055E-2</v>
      </c>
      <c r="J97" s="23">
        <f>(0.5-Data!I88)*Parameters!$C$11</f>
        <v>-3.7522815940652834E-2</v>
      </c>
      <c r="K97" s="23">
        <f>(0.5-Data!J88)*Parameters!$C$11</f>
        <v>4.2086965831841662E-2</v>
      </c>
      <c r="L97" s="23">
        <f>(0.5-Data!K88)*Parameters!$C$11</f>
        <v>-9.928452702609028E-2</v>
      </c>
      <c r="M97" s="23">
        <f>(0.5-Data!L88)*Parameters!$C$11</f>
        <v>-5.0234128101214616E-2</v>
      </c>
      <c r="O97">
        <v>87</v>
      </c>
      <c r="P97" s="40">
        <f>LN(Parameters!$C$2)</f>
        <v>4.6051701859880918</v>
      </c>
      <c r="Q97" s="7">
        <f>LN(Parameters!$C$9)+P97+D97+Parameters!$C$10*C97</f>
        <v>4.691503971006326</v>
      </c>
      <c r="R97" s="7">
        <f>LN(Parameters!$C$9)+Q97+E97+Parameters!$C$10*D97</f>
        <v>4.668139216638763</v>
      </c>
      <c r="S97" s="7">
        <f>LN(Parameters!$C$9)+R97+F97+Parameters!$C$10*E97</f>
        <v>4.6625806312270228</v>
      </c>
      <c r="T97" s="7">
        <f>LN(Parameters!$C$9)+S97+G97+Parameters!$C$10*F97</f>
        <v>4.6456856319479742</v>
      </c>
      <c r="U97" s="7">
        <f>LN(Parameters!$C$9)+T97+H97+Parameters!$C$10*G97</f>
        <v>4.6174422820415266</v>
      </c>
      <c r="V97" s="7">
        <f>LN(Parameters!$C$9)+U97+I97+Parameters!$C$10*H97</f>
        <v>4.5341642821130135</v>
      </c>
      <c r="W97" s="7">
        <f>LN(Parameters!$C$9)+V97+J97+Parameters!$C$10*I97</f>
        <v>4.4825434499138899</v>
      </c>
      <c r="X97" s="7">
        <f>LN(Parameters!$C$9)+W97+K97+Parameters!$C$10*J97</f>
        <v>4.5373039508139819</v>
      </c>
      <c r="Y97" s="7">
        <f>LN(Parameters!$C$9)+X97+L97+Parameters!$C$10*K97</f>
        <v>4.4865173606537647</v>
      </c>
      <c r="Z97" s="7">
        <f>LN(Parameters!$C$9)+Y97+M97+Parameters!$C$10*L97</f>
        <v>4.4211639976323536</v>
      </c>
      <c r="AB97">
        <v>87</v>
      </c>
      <c r="AC97" s="13">
        <f t="shared" si="39"/>
        <v>100.00000000000004</v>
      </c>
      <c r="AD97" s="13">
        <f t="shared" si="40"/>
        <v>109.01701500460395</v>
      </c>
      <c r="AE97" s="13">
        <f t="shared" si="41"/>
        <v>106.49938565538058</v>
      </c>
      <c r="AF97" s="13">
        <f t="shared" si="42"/>
        <v>105.90904198181268</v>
      </c>
      <c r="AG97" s="13">
        <f t="shared" si="43"/>
        <v>104.13473941883717</v>
      </c>
      <c r="AH97" s="13">
        <f t="shared" si="44"/>
        <v>101.23477072100924</v>
      </c>
      <c r="AI97" s="13">
        <f t="shared" si="45"/>
        <v>93.145639290917458</v>
      </c>
      <c r="AJ97" s="13">
        <f t="shared" si="46"/>
        <v>88.45937878950555</v>
      </c>
      <c r="AK97" s="13">
        <f t="shared" si="47"/>
        <v>93.438545312554538</v>
      </c>
      <c r="AL97" s="13">
        <f t="shared" si="48"/>
        <v>88.811607864840141</v>
      </c>
      <c r="AM97" s="13">
        <f t="shared" si="49"/>
        <v>83.193065552789648</v>
      </c>
      <c r="AN97" s="4"/>
      <c r="AO97" s="13">
        <v>87</v>
      </c>
      <c r="AP97" s="13">
        <f t="shared" si="59"/>
        <v>9.0170150046039055</v>
      </c>
      <c r="AQ97" s="13">
        <f t="shared" si="50"/>
        <v>6.4993856553805358</v>
      </c>
      <c r="AR97" s="13">
        <f t="shared" si="51"/>
        <v>5.909041981812635</v>
      </c>
      <c r="AS97" s="13">
        <f t="shared" si="52"/>
        <v>4.1347394188371283</v>
      </c>
      <c r="AT97" s="13">
        <f t="shared" si="53"/>
        <v>1.2347707210091983</v>
      </c>
      <c r="AU97" s="13">
        <f t="shared" si="54"/>
        <v>-6.8543607090825844</v>
      </c>
      <c r="AV97" s="13">
        <f t="shared" si="55"/>
        <v>-11.540621210494493</v>
      </c>
      <c r="AW97" s="13">
        <f t="shared" si="56"/>
        <v>-6.5614546874455044</v>
      </c>
      <c r="AX97" s="13">
        <f t="shared" si="57"/>
        <v>-11.188392135159901</v>
      </c>
      <c r="AY97" s="13">
        <f t="shared" si="58"/>
        <v>-16.806934447210395</v>
      </c>
    </row>
    <row r="98" spans="2:51" x14ac:dyDescent="0.35">
      <c r="B98">
        <v>88</v>
      </c>
      <c r="C98" s="23">
        <f>(0.5-Data!B89)*Parameters!$C$11</f>
        <v>-3.9023947721578273E-2</v>
      </c>
      <c r="D98" s="23">
        <f>(0.5-Data!C89)*Parameters!$C$11</f>
        <v>6.9095150659543955E-2</v>
      </c>
      <c r="E98" s="23">
        <f>(0.5-Data!D89)*Parameters!$C$11</f>
        <v>-8.1231898547317327E-2</v>
      </c>
      <c r="F98" s="23">
        <f>(0.5-Data!E89)*Parameters!$C$11</f>
        <v>6.7398256488785488E-2</v>
      </c>
      <c r="G98" s="23">
        <f>(0.5-Data!F89)*Parameters!$C$11</f>
        <v>6.4668743746979201E-2</v>
      </c>
      <c r="H98" s="23">
        <f>(0.5-Data!G89)*Parameters!$C$11</f>
        <v>4.7159846201929659E-2</v>
      </c>
      <c r="I98" s="23">
        <f>(0.5-Data!H89)*Parameters!$C$11</f>
        <v>8.0900455284160039E-2</v>
      </c>
      <c r="J98" s="23">
        <f>(0.5-Data!I89)*Parameters!$C$11</f>
        <v>6.9873670869597101E-2</v>
      </c>
      <c r="K98" s="23">
        <f>(0.5-Data!J89)*Parameters!$C$11</f>
        <v>-4.7396248535803799E-2</v>
      </c>
      <c r="L98" s="23">
        <f>(0.5-Data!K89)*Parameters!$C$11</f>
        <v>-2.3840416735262073E-2</v>
      </c>
      <c r="M98" s="23">
        <f>(0.5-Data!L89)*Parameters!$C$11</f>
        <v>6.5184174295232378E-2</v>
      </c>
      <c r="O98">
        <v>88</v>
      </c>
      <c r="P98" s="40">
        <f>LN(Parameters!$C$2)</f>
        <v>4.6051701859880918</v>
      </c>
      <c r="Q98" s="7">
        <f>LN(Parameters!$C$9)+P98+D98+Parameters!$C$10*C98</f>
        <v>4.6862633624144703</v>
      </c>
      <c r="R98" s="7">
        <f>LN(Parameters!$C$9)+Q98+E98+Parameters!$C$10*D98</f>
        <v>4.6656830839054919</v>
      </c>
      <c r="S98" s="7">
        <f>LN(Parameters!$C$9)+R98+F98+Parameters!$C$10*E98</f>
        <v>4.7260857882895291</v>
      </c>
      <c r="T98" s="7">
        <f>LN(Parameters!$C$9)+S98+G98+Parameters!$C$10*F98</f>
        <v>4.850642549698005</v>
      </c>
      <c r="U98" s="7">
        <f>LN(Parameters!$C$9)+T98+H98+Parameters!$C$10*G98</f>
        <v>4.9564621328276193</v>
      </c>
      <c r="V98" s="7">
        <f>LN(Parameters!$C$9)+U98+I98+Parameters!$C$10*H98</f>
        <v>5.0881433211441918</v>
      </c>
      <c r="W98" s="7">
        <f>LN(Parameters!$C$9)+V98+J98+Parameters!$C$10*I98</f>
        <v>5.2239809991332056</v>
      </c>
      <c r="X98" s="7">
        <f>LN(Parameters!$C$9)+W98+K98+Parameters!$C$10*J98</f>
        <v>5.2375867047302647</v>
      </c>
      <c r="Y98" s="7">
        <f>LN(Parameters!$C$9)+X98+L98+Parameters!$C$10*K98</f>
        <v>5.2219767783954349</v>
      </c>
      <c r="Z98" s="7">
        <f>LN(Parameters!$C$9)+Y98+M98+Parameters!$C$10*L98</f>
        <v>5.3059915674013443</v>
      </c>
      <c r="AB98">
        <v>88</v>
      </c>
      <c r="AC98" s="13">
        <f t="shared" si="39"/>
        <v>100.00000000000004</v>
      </c>
      <c r="AD98" s="13">
        <f t="shared" si="40"/>
        <v>108.44719390790887</v>
      </c>
      <c r="AE98" s="13">
        <f t="shared" si="41"/>
        <v>106.23812999882136</v>
      </c>
      <c r="AF98" s="13">
        <f t="shared" si="42"/>
        <v>112.85296630416686</v>
      </c>
      <c r="AG98" s="13">
        <f t="shared" si="43"/>
        <v>127.82249577069109</v>
      </c>
      <c r="AH98" s="13">
        <f t="shared" si="44"/>
        <v>142.09020932396439</v>
      </c>
      <c r="AI98" s="13">
        <f t="shared" si="45"/>
        <v>162.08863595681274</v>
      </c>
      <c r="AJ98" s="13">
        <f t="shared" si="46"/>
        <v>185.67187429497625</v>
      </c>
      <c r="AK98" s="13">
        <f t="shared" si="47"/>
        <v>188.2153347050739</v>
      </c>
      <c r="AL98" s="13">
        <f t="shared" si="48"/>
        <v>185.30011953783216</v>
      </c>
      <c r="AM98" s="13">
        <f t="shared" si="49"/>
        <v>201.54074460079866</v>
      </c>
      <c r="AN98" s="4"/>
      <c r="AO98" s="13">
        <v>88</v>
      </c>
      <c r="AP98" s="13">
        <f t="shared" si="59"/>
        <v>8.4471939079088258</v>
      </c>
      <c r="AQ98" s="13">
        <f t="shared" si="50"/>
        <v>6.2381299988213215</v>
      </c>
      <c r="AR98" s="13">
        <f t="shared" si="51"/>
        <v>12.852966304166813</v>
      </c>
      <c r="AS98" s="13">
        <f t="shared" si="52"/>
        <v>27.822495770691049</v>
      </c>
      <c r="AT98" s="13">
        <f t="shared" si="53"/>
        <v>42.090209323964345</v>
      </c>
      <c r="AU98" s="13">
        <f t="shared" si="54"/>
        <v>62.088635956812695</v>
      </c>
      <c r="AV98" s="13">
        <f t="shared" si="55"/>
        <v>85.671874294976206</v>
      </c>
      <c r="AW98" s="13">
        <f t="shared" si="56"/>
        <v>88.215334705073857</v>
      </c>
      <c r="AX98" s="13">
        <f t="shared" si="57"/>
        <v>85.300119537832117</v>
      </c>
      <c r="AY98" s="13">
        <f t="shared" si="58"/>
        <v>101.54074460079862</v>
      </c>
    </row>
    <row r="99" spans="2:51" x14ac:dyDescent="0.35">
      <c r="B99">
        <v>89</v>
      </c>
      <c r="C99" s="23">
        <f>(0.5-Data!B90)*Parameters!$C$11</f>
        <v>8.2438097309625487E-3</v>
      </c>
      <c r="D99" s="23">
        <f>(0.5-Data!C90)*Parameters!$C$11</f>
        <v>8.084182138730199E-2</v>
      </c>
      <c r="E99" s="23">
        <f>(0.5-Data!D90)*Parameters!$C$11</f>
        <v>4.272332203896119E-2</v>
      </c>
      <c r="F99" s="23">
        <f>(0.5-Data!E90)*Parameters!$C$11</f>
        <v>-3.9026026933824468E-2</v>
      </c>
      <c r="G99" s="23">
        <f>(0.5-Data!F90)*Parameters!$C$11</f>
        <v>6.0829268405864646E-2</v>
      </c>
      <c r="H99" s="23">
        <f>(0.5-Data!G90)*Parameters!$C$11</f>
        <v>-8.1591574116853582E-2</v>
      </c>
      <c r="I99" s="23">
        <f>(0.5-Data!H90)*Parameters!$C$11</f>
        <v>-4.5794887516941434E-2</v>
      </c>
      <c r="J99" s="23">
        <f>(0.5-Data!I90)*Parameters!$C$11</f>
        <v>8.1794654455855154E-2</v>
      </c>
      <c r="K99" s="23">
        <f>(0.5-Data!J90)*Parameters!$C$11</f>
        <v>-1.7818938159738097E-2</v>
      </c>
      <c r="L99" s="23">
        <f>(0.5-Data!K90)*Parameters!$C$11</f>
        <v>3.5627586291907189E-2</v>
      </c>
      <c r="M99" s="23">
        <f>(0.5-Data!L90)*Parameters!$C$11</f>
        <v>-1.1985693282790378E-2</v>
      </c>
      <c r="O99">
        <v>89</v>
      </c>
      <c r="P99" s="40">
        <f>LN(Parameters!$C$2)</f>
        <v>4.6051701859880918</v>
      </c>
      <c r="Q99" s="7">
        <f>LN(Parameters!$C$9)+P99+D99+Parameters!$C$10*C99</f>
        <v>4.7192805239958711</v>
      </c>
      <c r="R99" s="7">
        <f>LN(Parameters!$C$9)+Q99+E99+Parameters!$C$10*D99</f>
        <v>4.8279414679006623</v>
      </c>
      <c r="S99" s="7">
        <f>LN(Parameters!$C$9)+R99+F99+Parameters!$C$10*E99</f>
        <v>4.8376997381259139</v>
      </c>
      <c r="T99" s="7">
        <f>LN(Parameters!$C$9)+S99+G99+Parameters!$C$10*F99</f>
        <v>4.9105260966531015</v>
      </c>
      <c r="U99" s="7">
        <f>LN(Parameters!$C$9)+T99+H99+Parameters!$C$10*G99</f>
        <v>4.885866495560431</v>
      </c>
      <c r="V99" s="7">
        <f>LN(Parameters!$C$9)+U99+I99+Parameters!$C$10*H99</f>
        <v>4.8329142019324491</v>
      </c>
      <c r="W99" s="7">
        <f>LN(Parameters!$C$9)+V99+J99+Parameters!$C$10*I99</f>
        <v>4.9236599592472245</v>
      </c>
      <c r="X99" s="7">
        <f>LN(Parameters!$C$9)+W99+K99+Parameters!$C$10*J99</f>
        <v>4.9722074178341646</v>
      </c>
      <c r="Y99" s="7">
        <f>LN(Parameters!$C$9)+X99+L99+Parameters!$C$10*K99</f>
        <v>5.0293752841957335</v>
      </c>
      <c r="Z99" s="7">
        <f>LN(Parameters!$C$9)+Y99+M99+Parameters!$C$10*L99</f>
        <v>5.0629808069858457</v>
      </c>
      <c r="AB99">
        <v>89</v>
      </c>
      <c r="AC99" s="13">
        <f t="shared" si="39"/>
        <v>100.00000000000004</v>
      </c>
      <c r="AD99" s="13">
        <f t="shared" si="40"/>
        <v>112.08757932633634</v>
      </c>
      <c r="AE99" s="13">
        <f t="shared" si="41"/>
        <v>124.95347498525214</v>
      </c>
      <c r="AF99" s="13">
        <f t="shared" si="42"/>
        <v>126.17877343330417</v>
      </c>
      <c r="AG99" s="13">
        <f t="shared" si="43"/>
        <v>135.71079262468814</v>
      </c>
      <c r="AH99" s="13">
        <f t="shared" si="44"/>
        <v>132.40514411234508</v>
      </c>
      <c r="AI99" s="13">
        <f t="shared" si="45"/>
        <v>125.57638287672729</v>
      </c>
      <c r="AJ99" s="13">
        <f t="shared" si="46"/>
        <v>137.50495588364208</v>
      </c>
      <c r="AK99" s="13">
        <f t="shared" si="47"/>
        <v>144.34516604847639</v>
      </c>
      <c r="AL99" s="13">
        <f t="shared" si="48"/>
        <v>152.83750286194717</v>
      </c>
      <c r="AM99" s="13">
        <f t="shared" si="49"/>
        <v>158.0609640439171</v>
      </c>
      <c r="AN99" s="4"/>
      <c r="AO99" s="13">
        <v>89</v>
      </c>
      <c r="AP99" s="13">
        <f t="shared" si="59"/>
        <v>12.087579326336297</v>
      </c>
      <c r="AQ99" s="13">
        <f t="shared" si="50"/>
        <v>24.9534749852521</v>
      </c>
      <c r="AR99" s="13">
        <f t="shared" si="51"/>
        <v>26.17877343330413</v>
      </c>
      <c r="AS99" s="13">
        <f t="shared" si="52"/>
        <v>35.710792624688096</v>
      </c>
      <c r="AT99" s="13">
        <f t="shared" si="53"/>
        <v>32.405144112345042</v>
      </c>
      <c r="AU99" s="13">
        <f t="shared" si="54"/>
        <v>25.576382876727251</v>
      </c>
      <c r="AV99" s="13">
        <f t="shared" si="55"/>
        <v>37.50495588364204</v>
      </c>
      <c r="AW99" s="13">
        <f t="shared" si="56"/>
        <v>44.345166048476344</v>
      </c>
      <c r="AX99" s="13">
        <f t="shared" si="57"/>
        <v>52.837502861947129</v>
      </c>
      <c r="AY99" s="13">
        <f t="shared" si="58"/>
        <v>58.060964043917053</v>
      </c>
    </row>
    <row r="100" spans="2:51" x14ac:dyDescent="0.35">
      <c r="B100">
        <v>90</v>
      </c>
      <c r="C100" s="23">
        <f>(0.5-Data!B91)*Parameters!$C$11</f>
        <v>-6.9049120566519906E-2</v>
      </c>
      <c r="D100" s="23">
        <f>(0.5-Data!C91)*Parameters!$C$11</f>
        <v>-4.1428951396337982E-2</v>
      </c>
      <c r="E100" s="23">
        <f>(0.5-Data!D91)*Parameters!$C$11</f>
        <v>-7.9170501462328277E-2</v>
      </c>
      <c r="F100" s="23">
        <f>(0.5-Data!E91)*Parameters!$C$11</f>
        <v>-7.912990391772308E-2</v>
      </c>
      <c r="G100" s="23">
        <f>(0.5-Data!F91)*Parameters!$C$11</f>
        <v>3.8359226291298176E-2</v>
      </c>
      <c r="H100" s="23">
        <f>(0.5-Data!G91)*Parameters!$C$11</f>
        <v>3.1834528745361815E-2</v>
      </c>
      <c r="I100" s="23">
        <f>(0.5-Data!H91)*Parameters!$C$11</f>
        <v>-7.1074968621099549E-2</v>
      </c>
      <c r="J100" s="23">
        <f>(0.5-Data!I91)*Parameters!$C$11</f>
        <v>4.8064175585557915E-2</v>
      </c>
      <c r="K100" s="23">
        <f>(0.5-Data!J91)*Parameters!$C$11</f>
        <v>-8.619023688961237E-3</v>
      </c>
      <c r="L100" s="23">
        <f>(0.5-Data!K91)*Parameters!$C$11</f>
        <v>4.4983935883866691E-2</v>
      </c>
      <c r="M100" s="23">
        <f>(0.5-Data!L91)*Parameters!$C$11</f>
        <v>8.2335404860510941E-2</v>
      </c>
      <c r="O100">
        <v>90</v>
      </c>
      <c r="P100" s="40">
        <f>LN(Parameters!$C$2)</f>
        <v>4.6051701859880918</v>
      </c>
      <c r="Q100" s="7">
        <f>LN(Parameters!$C$9)+P100+D100+Parameters!$C$10*C100</f>
        <v>4.5622279325783639</v>
      </c>
      <c r="R100" s="7">
        <f>LN(Parameters!$C$9)+Q100+E100+Parameters!$C$10*D100</f>
        <v>4.4939732052292278</v>
      </c>
      <c r="S100" s="7">
        <f>LN(Parameters!$C$9)+R100+F100+Parameters!$C$10*E100</f>
        <v>4.408775377895001</v>
      </c>
      <c r="T100" s="7">
        <f>LN(Parameters!$C$9)+S100+G100+Parameters!$C$10*F100</f>
        <v>4.4410849496648677</v>
      </c>
      <c r="U100" s="7">
        <f>LN(Parameters!$C$9)+T100+H100+Parameters!$C$10*G100</f>
        <v>4.5197399324828575</v>
      </c>
      <c r="V100" s="7">
        <f>LN(Parameters!$C$9)+U100+I100+Parameters!$C$10*H100</f>
        <v>4.4925493040387154</v>
      </c>
      <c r="W100" s="7">
        <f>LN(Parameters!$C$9)+V100+J100+Parameters!$C$10*I100</f>
        <v>4.5381885459863227</v>
      </c>
      <c r="X100" s="7">
        <f>LN(Parameters!$C$9)+W100+K100+Parameters!$C$10*J100</f>
        <v>4.5807572035524062</v>
      </c>
      <c r="Y100" s="7">
        <f>LN(Parameters!$C$9)+X100+L100+Parameters!$C$10*K100</f>
        <v>4.6514213810177845</v>
      </c>
      <c r="Z100" s="7">
        <f>LN(Parameters!$C$9)+Y100+M100+Parameters!$C$10*L100</f>
        <v>4.7835583592675794</v>
      </c>
      <c r="AB100">
        <v>90</v>
      </c>
      <c r="AC100" s="13">
        <f t="shared" si="39"/>
        <v>100.00000000000004</v>
      </c>
      <c r="AD100" s="13">
        <f t="shared" si="40"/>
        <v>95.796670778077953</v>
      </c>
      <c r="AE100" s="13">
        <f t="shared" si="41"/>
        <v>89.476248057643744</v>
      </c>
      <c r="AF100" s="13">
        <f t="shared" si="42"/>
        <v>82.168776165181939</v>
      </c>
      <c r="AG100" s="13">
        <f t="shared" si="43"/>
        <v>84.866968131396192</v>
      </c>
      <c r="AH100" s="13">
        <f t="shared" si="44"/>
        <v>91.811717627591648</v>
      </c>
      <c r="AI100" s="13">
        <f t="shared" si="45"/>
        <v>89.348933384779826</v>
      </c>
      <c r="AJ100" s="13">
        <f t="shared" si="46"/>
        <v>93.521237167664225</v>
      </c>
      <c r="AK100" s="13">
        <f t="shared" si="47"/>
        <v>97.588260415106589</v>
      </c>
      <c r="AL100" s="13">
        <f t="shared" si="48"/>
        <v>104.73374638820988</v>
      </c>
      <c r="AM100" s="13">
        <f t="shared" si="49"/>
        <v>119.5289210527049</v>
      </c>
      <c r="AN100" s="4"/>
      <c r="AO100" s="13">
        <v>90</v>
      </c>
      <c r="AP100" s="13">
        <f t="shared" si="59"/>
        <v>-4.2033292219220897</v>
      </c>
      <c r="AQ100" s="13">
        <f t="shared" si="50"/>
        <v>-10.523751942356299</v>
      </c>
      <c r="AR100" s="13">
        <f t="shared" si="51"/>
        <v>-17.831223834818104</v>
      </c>
      <c r="AS100" s="13">
        <f t="shared" si="52"/>
        <v>-15.133031868603851</v>
      </c>
      <c r="AT100" s="13">
        <f t="shared" si="53"/>
        <v>-8.1882823724083948</v>
      </c>
      <c r="AU100" s="13">
        <f t="shared" si="54"/>
        <v>-10.651066615220216</v>
      </c>
      <c r="AV100" s="13">
        <f t="shared" si="55"/>
        <v>-6.4787628323358177</v>
      </c>
      <c r="AW100" s="13">
        <f t="shared" si="56"/>
        <v>-2.4117395848934535</v>
      </c>
      <c r="AX100" s="13">
        <f t="shared" si="57"/>
        <v>4.7337463882098376</v>
      </c>
      <c r="AY100" s="13">
        <f t="shared" si="58"/>
        <v>19.52892105270486</v>
      </c>
    </row>
    <row r="101" spans="2:51" x14ac:dyDescent="0.35">
      <c r="B101">
        <v>91</v>
      </c>
      <c r="C101" s="23">
        <f>(0.5-Data!B92)*Parameters!$C$11</f>
        <v>2.7378389633122072E-2</v>
      </c>
      <c r="D101" s="23">
        <f>(0.5-Data!C92)*Parameters!$C$11</f>
        <v>1.8884911082837588E-2</v>
      </c>
      <c r="E101" s="23">
        <f>(0.5-Data!D92)*Parameters!$C$11</f>
        <v>5.5399666350875567E-3</v>
      </c>
      <c r="F101" s="23">
        <f>(0.5-Data!E92)*Parameters!$C$11</f>
        <v>-4.9112139905881216E-2</v>
      </c>
      <c r="G101" s="23">
        <f>(0.5-Data!F92)*Parameters!$C$11</f>
        <v>7.5779528857725056E-2</v>
      </c>
      <c r="H101" s="23">
        <f>(0.5-Data!G92)*Parameters!$C$11</f>
        <v>2.8605972961816953E-2</v>
      </c>
      <c r="I101" s="23">
        <f>(0.5-Data!H92)*Parameters!$C$11</f>
        <v>7.7585264723993741E-2</v>
      </c>
      <c r="J101" s="23">
        <f>(0.5-Data!I92)*Parameters!$C$11</f>
        <v>-4.9485858895613681E-2</v>
      </c>
      <c r="K101" s="23">
        <f>(0.5-Data!J92)*Parameters!$C$11</f>
        <v>-1.197222021597626E-2</v>
      </c>
      <c r="L101" s="23">
        <f>(0.5-Data!K92)*Parameters!$C$11</f>
        <v>-6.0403535451912155E-2</v>
      </c>
      <c r="M101" s="23">
        <f>(0.5-Data!L92)*Parameters!$C$11</f>
        <v>6.060797698153997E-3</v>
      </c>
      <c r="O101">
        <v>91</v>
      </c>
      <c r="P101" s="40">
        <f>LN(Parameters!$C$2)</f>
        <v>4.6051701859880918</v>
      </c>
      <c r="Q101" s="7">
        <f>LN(Parameters!$C$9)+P101+D101+Parameters!$C$10*C101</f>
        <v>4.6659341746473784</v>
      </c>
      <c r="R101" s="7">
        <f>LN(Parameters!$C$9)+Q101+E101+Parameters!$C$10*D101</f>
        <v>4.7095311535112865</v>
      </c>
      <c r="S101" s="7">
        <f>LN(Parameters!$C$9)+R101+F101+Parameters!$C$10*E101</f>
        <v>4.692470800832738</v>
      </c>
      <c r="T101" s="7">
        <f>LN(Parameters!$C$9)+S101+G101+Parameters!$C$10*F101</f>
        <v>4.7757086689743611</v>
      </c>
      <c r="U101" s="7">
        <f>LN(Parameters!$C$9)+T101+H101+Parameters!$C$10*G101</f>
        <v>4.8679742321636983</v>
      </c>
      <c r="V101" s="7">
        <f>LN(Parameters!$C$9)+U101+I101+Parameters!$C$10*H101</f>
        <v>4.9879909869620542</v>
      </c>
      <c r="W101" s="7">
        <f>LN(Parameters!$C$9)+V101+J101+Parameters!$C$10*I101</f>
        <v>5.0029772994337813</v>
      </c>
      <c r="X101" s="7">
        <f>LN(Parameters!$C$9)+W101+K101+Parameters!$C$10*J101</f>
        <v>4.9982952449563234</v>
      </c>
      <c r="Y101" s="7">
        <f>LN(Parameters!$C$9)+X101+L101+Parameters!$C$10*K101</f>
        <v>4.9620630126487661</v>
      </c>
      <c r="Z101" s="7">
        <f>LN(Parameters!$C$9)+Y101+M101+Parameters!$C$10*L101</f>
        <v>4.970501021635104</v>
      </c>
      <c r="AB101">
        <v>91</v>
      </c>
      <c r="AC101" s="13">
        <f t="shared" si="39"/>
        <v>100.00000000000004</v>
      </c>
      <c r="AD101" s="13">
        <f t="shared" si="40"/>
        <v>106.26480875895406</v>
      </c>
      <c r="AE101" s="13">
        <f t="shared" si="41"/>
        <v>111.00010569413404</v>
      </c>
      <c r="AF101" s="13">
        <f t="shared" si="42"/>
        <v>109.12246687508929</v>
      </c>
      <c r="AG101" s="13">
        <f t="shared" si="43"/>
        <v>118.59432896950187</v>
      </c>
      <c r="AH101" s="13">
        <f t="shared" si="44"/>
        <v>130.05718419541498</v>
      </c>
      <c r="AI101" s="13">
        <f t="shared" si="45"/>
        <v>146.64152263416892</v>
      </c>
      <c r="AJ101" s="13">
        <f t="shared" si="46"/>
        <v>148.85568796070501</v>
      </c>
      <c r="AK101" s="13">
        <f t="shared" si="47"/>
        <v>148.16036655695402</v>
      </c>
      <c r="AL101" s="13">
        <f t="shared" si="48"/>
        <v>142.88827235144382</v>
      </c>
      <c r="AM101" s="13">
        <f t="shared" si="49"/>
        <v>144.09906603755601</v>
      </c>
      <c r="AN101" s="4"/>
      <c r="AO101" s="13">
        <v>91</v>
      </c>
      <c r="AP101" s="13">
        <f t="shared" si="59"/>
        <v>6.2648087589540182</v>
      </c>
      <c r="AQ101" s="13">
        <f t="shared" si="50"/>
        <v>11.000105694133993</v>
      </c>
      <c r="AR101" s="13">
        <f t="shared" si="51"/>
        <v>9.1224668750892448</v>
      </c>
      <c r="AS101" s="13">
        <f t="shared" si="52"/>
        <v>18.594328969501831</v>
      </c>
      <c r="AT101" s="13">
        <f t="shared" si="53"/>
        <v>30.057184195414933</v>
      </c>
      <c r="AU101" s="13">
        <f t="shared" si="54"/>
        <v>46.641522634168879</v>
      </c>
      <c r="AV101" s="13">
        <f t="shared" si="55"/>
        <v>48.855687960704969</v>
      </c>
      <c r="AW101" s="13">
        <f t="shared" si="56"/>
        <v>48.160366556953974</v>
      </c>
      <c r="AX101" s="13">
        <f t="shared" si="57"/>
        <v>42.888272351443774</v>
      </c>
      <c r="AY101" s="13">
        <f t="shared" si="58"/>
        <v>44.099066037555971</v>
      </c>
    </row>
    <row r="102" spans="2:51" x14ac:dyDescent="0.35">
      <c r="B102">
        <v>92</v>
      </c>
      <c r="C102" s="23">
        <f>(0.5-Data!B93)*Parameters!$C$11</f>
        <v>6.3082712808905608E-2</v>
      </c>
      <c r="D102" s="23">
        <f>(0.5-Data!C93)*Parameters!$C$11</f>
        <v>8.9133417573845464E-2</v>
      </c>
      <c r="E102" s="23">
        <f>(0.5-Data!D93)*Parameters!$C$11</f>
        <v>6.0777792279894619E-2</v>
      </c>
      <c r="F102" s="23">
        <f>(0.5-Data!E93)*Parameters!$C$11</f>
        <v>4.8744764922813766E-2</v>
      </c>
      <c r="G102" s="23">
        <f>(0.5-Data!F93)*Parameters!$C$11</f>
        <v>9.7645597522293986E-2</v>
      </c>
      <c r="H102" s="23">
        <f>(0.5-Data!G93)*Parameters!$C$11</f>
        <v>4.7598147721169881E-2</v>
      </c>
      <c r="I102" s="23">
        <f>(0.5-Data!H93)*Parameters!$C$11</f>
        <v>1.2071914020832298E-3</v>
      </c>
      <c r="J102" s="23">
        <f>(0.5-Data!I93)*Parameters!$C$11</f>
        <v>-1.8898851243568937E-2</v>
      </c>
      <c r="K102" s="23">
        <f>(0.5-Data!J93)*Parameters!$C$11</f>
        <v>1.614534236650569E-2</v>
      </c>
      <c r="L102" s="23">
        <f>(0.5-Data!K93)*Parameters!$C$11</f>
        <v>-3.7461450213768392E-2</v>
      </c>
      <c r="M102" s="23">
        <f>(0.5-Data!L93)*Parameters!$C$11</f>
        <v>-3.7688056859048483E-2</v>
      </c>
      <c r="O102">
        <v>92</v>
      </c>
      <c r="P102" s="40">
        <f>LN(Parameters!$C$2)</f>
        <v>4.6051701859880918</v>
      </c>
      <c r="Q102" s="7">
        <f>LN(Parameters!$C$9)+P102+D102+Parameters!$C$10*C102</f>
        <v>4.7522496265674885</v>
      </c>
      <c r="R102" s="7">
        <f>LN(Parameters!$C$9)+Q102+E102+Parameters!$C$10*D102</f>
        <v>4.8826962589971581</v>
      </c>
      <c r="S102" s="7">
        <f>LN(Parameters!$C$9)+R102+F102+Parameters!$C$10*E102</f>
        <v>4.9883498326874687</v>
      </c>
      <c r="T102" s="7">
        <f>LN(Parameters!$C$9)+S102+G102+Parameters!$C$10*F102</f>
        <v>5.137489376666573</v>
      </c>
      <c r="U102" s="7">
        <f>LN(Parameters!$C$9)+T102+H102+Parameters!$C$10*G102</f>
        <v>5.2585868455143192</v>
      </c>
      <c r="V102" s="7">
        <f>LN(Parameters!$C$9)+U102+I102+Parameters!$C$10*H102</f>
        <v>5.3107720056324732</v>
      </c>
      <c r="W102" s="7">
        <f>LN(Parameters!$C$9)+V102+J102+Parameters!$C$10*I102</f>
        <v>5.3219751927613856</v>
      </c>
      <c r="X102" s="7">
        <f>LN(Parameters!$C$9)+W102+K102+Parameters!$C$10*J102</f>
        <v>5.3591748543098294</v>
      </c>
      <c r="Y102" s="7">
        <f>LN(Parameters!$C$9)+X102+L102+Parameters!$C$10*K102</f>
        <v>5.3585376104025331</v>
      </c>
      <c r="Z102" s="7">
        <f>LN(Parameters!$C$9)+Y102+M102+Parameters!$C$10*L102</f>
        <v>5.3335507031888332</v>
      </c>
      <c r="AB102">
        <v>92</v>
      </c>
      <c r="AC102" s="13">
        <f t="shared" si="39"/>
        <v>100.00000000000004</v>
      </c>
      <c r="AD102" s="13">
        <f t="shared" si="40"/>
        <v>115.84459869949956</v>
      </c>
      <c r="AE102" s="13">
        <f t="shared" si="41"/>
        <v>131.98605314307437</v>
      </c>
      <c r="AF102" s="13">
        <f t="shared" si="42"/>
        <v>146.69415376039703</v>
      </c>
      <c r="AG102" s="13">
        <f t="shared" si="43"/>
        <v>170.28770291034547</v>
      </c>
      <c r="AH102" s="13">
        <f t="shared" si="44"/>
        <v>192.20967731721549</v>
      </c>
      <c r="AI102" s="13">
        <f t="shared" si="45"/>
        <v>202.50650421934481</v>
      </c>
      <c r="AJ102" s="13">
        <f t="shared" si="46"/>
        <v>204.78797851010415</v>
      </c>
      <c r="AK102" s="13">
        <f t="shared" si="47"/>
        <v>212.54948977540658</v>
      </c>
      <c r="AL102" s="13">
        <f t="shared" si="48"/>
        <v>212.41408705490963</v>
      </c>
      <c r="AM102" s="13">
        <f t="shared" si="49"/>
        <v>207.17227700369585</v>
      </c>
      <c r="AN102" s="4"/>
      <c r="AO102" s="13">
        <v>92</v>
      </c>
      <c r="AP102" s="13">
        <f t="shared" si="59"/>
        <v>15.844598699499514</v>
      </c>
      <c r="AQ102" s="13">
        <f t="shared" si="50"/>
        <v>31.986053143074329</v>
      </c>
      <c r="AR102" s="13">
        <f t="shared" si="51"/>
        <v>46.694153760396986</v>
      </c>
      <c r="AS102" s="13">
        <f t="shared" si="52"/>
        <v>70.28770291034543</v>
      </c>
      <c r="AT102" s="13">
        <f t="shared" si="53"/>
        <v>92.209677317215451</v>
      </c>
      <c r="AU102" s="13">
        <f t="shared" si="54"/>
        <v>102.50650421934476</v>
      </c>
      <c r="AV102" s="13">
        <f t="shared" si="55"/>
        <v>104.78797851010411</v>
      </c>
      <c r="AW102" s="13">
        <f t="shared" si="56"/>
        <v>112.54948977540654</v>
      </c>
      <c r="AX102" s="13">
        <f t="shared" si="57"/>
        <v>112.41408705490959</v>
      </c>
      <c r="AY102" s="13">
        <f t="shared" si="58"/>
        <v>107.17227700369581</v>
      </c>
    </row>
    <row r="103" spans="2:51" x14ac:dyDescent="0.35">
      <c r="B103">
        <v>93</v>
      </c>
      <c r="C103" s="23">
        <f>(0.5-Data!B94)*Parameters!$C$11</f>
        <v>-6.0236609013353884E-2</v>
      </c>
      <c r="D103" s="23">
        <f>(0.5-Data!C94)*Parameters!$C$11</f>
        <v>7.3662237598192237E-2</v>
      </c>
      <c r="E103" s="23">
        <f>(0.5-Data!D94)*Parameters!$C$11</f>
        <v>6.5553355419891199E-2</v>
      </c>
      <c r="F103" s="23">
        <f>(0.5-Data!E94)*Parameters!$C$11</f>
        <v>-7.0010907726078583E-2</v>
      </c>
      <c r="G103" s="23">
        <f>(0.5-Data!F94)*Parameters!$C$11</f>
        <v>-8.3408111345004879E-2</v>
      </c>
      <c r="H103" s="23">
        <f>(0.5-Data!G94)*Parameters!$C$11</f>
        <v>-6.8487793666526284E-2</v>
      </c>
      <c r="I103" s="23">
        <f>(0.5-Data!H94)*Parameters!$C$11</f>
        <v>5.0918920295420778E-3</v>
      </c>
      <c r="J103" s="23">
        <f>(0.5-Data!I94)*Parameters!$C$11</f>
        <v>5.1362648333092835E-2</v>
      </c>
      <c r="K103" s="23">
        <f>(0.5-Data!J94)*Parameters!$C$11</f>
        <v>-9.0120775047253271E-2</v>
      </c>
      <c r="L103" s="23">
        <f>(0.5-Data!K94)*Parameters!$C$11</f>
        <v>3.1759311466428852E-2</v>
      </c>
      <c r="M103" s="23">
        <f>(0.5-Data!L94)*Parameters!$C$11</f>
        <v>2.1169167477968043E-2</v>
      </c>
      <c r="O103">
        <v>93</v>
      </c>
      <c r="P103" s="40">
        <f>LN(Parameters!$C$2)</f>
        <v>4.6051701859880918</v>
      </c>
      <c r="Q103" s="7">
        <f>LN(Parameters!$C$9)+P103+D103+Parameters!$C$10*C103</f>
        <v>4.6812847517718188</v>
      </c>
      <c r="R103" s="7">
        <f>LN(Parameters!$C$9)+Q103+E103+Parameters!$C$10*D103</f>
        <v>4.8095449163524409</v>
      </c>
      <c r="S103" s="7">
        <f>LN(Parameters!$C$9)+R103+F103+Parameters!$C$10*E103</f>
        <v>4.7985918208068581</v>
      </c>
      <c r="T103" s="7">
        <f>LN(Parameters!$C$9)+S103+G103+Parameters!$C$10*F103</f>
        <v>4.7132376032266619</v>
      </c>
      <c r="U103" s="7">
        <f>LN(Parameters!$C$9)+T103+H103+Parameters!$C$10*G103</f>
        <v>4.6367749616964273</v>
      </c>
      <c r="V103" s="7">
        <f>LN(Parameters!$C$9)+U103+I103+Parameters!$C$10*H103</f>
        <v>4.6406061488175769</v>
      </c>
      <c r="W103" s="7">
        <f>LN(Parameters!$C$9)+V103+J103+Parameters!$C$10*I103</f>
        <v>4.7238189508055077</v>
      </c>
      <c r="X103" s="7">
        <f>LN(Parameters!$C$9)+W103+K103+Parameters!$C$10*J103</f>
        <v>4.68637016974969</v>
      </c>
      <c r="Y103" s="7">
        <f>LN(Parameters!$C$9)+X103+L103+Parameters!$C$10*K103</f>
        <v>4.7071339346863992</v>
      </c>
      <c r="Z103" s="7">
        <f>LN(Parameters!$C$9)+Y103+M103+Parameters!$C$10*L103</f>
        <v>4.772153594565804</v>
      </c>
      <c r="AB103">
        <v>93</v>
      </c>
      <c r="AC103" s="13">
        <f t="shared" si="39"/>
        <v>100.00000000000004</v>
      </c>
      <c r="AD103" s="13">
        <f t="shared" si="40"/>
        <v>107.90861934313391</v>
      </c>
      <c r="AE103" s="13">
        <f t="shared" si="41"/>
        <v>122.67577707209504</v>
      </c>
      <c r="AF103" s="13">
        <f t="shared" si="42"/>
        <v>121.33942949617816</v>
      </c>
      <c r="AG103" s="13">
        <f t="shared" si="43"/>
        <v>111.41228539408745</v>
      </c>
      <c r="AH103" s="13">
        <f t="shared" si="44"/>
        <v>103.21095099356047</v>
      </c>
      <c r="AI103" s="13">
        <f t="shared" si="45"/>
        <v>103.60712989292453</v>
      </c>
      <c r="AJ103" s="13">
        <f t="shared" si="46"/>
        <v>112.59743670142747</v>
      </c>
      <c r="AK103" s="13">
        <f t="shared" si="47"/>
        <v>108.45877748229658</v>
      </c>
      <c r="AL103" s="13">
        <f t="shared" si="48"/>
        <v>110.73433283632399</v>
      </c>
      <c r="AM103" s="13">
        <f t="shared" si="49"/>
        <v>118.17346584869588</v>
      </c>
      <c r="AN103" s="4"/>
      <c r="AO103" s="13">
        <v>93</v>
      </c>
      <c r="AP103" s="13">
        <f t="shared" si="59"/>
        <v>7.9086193431338643</v>
      </c>
      <c r="AQ103" s="13">
        <f t="shared" si="50"/>
        <v>22.675777072095002</v>
      </c>
      <c r="AR103" s="13">
        <f t="shared" si="51"/>
        <v>21.339429496178113</v>
      </c>
      <c r="AS103" s="13">
        <f t="shared" si="52"/>
        <v>11.412285394087405</v>
      </c>
      <c r="AT103" s="13">
        <f t="shared" si="53"/>
        <v>3.2109509935604308</v>
      </c>
      <c r="AU103" s="13">
        <f t="shared" si="54"/>
        <v>3.6071298929244904</v>
      </c>
      <c r="AV103" s="13">
        <f t="shared" si="55"/>
        <v>12.597436701427426</v>
      </c>
      <c r="AW103" s="13">
        <f t="shared" si="56"/>
        <v>8.45877748229654</v>
      </c>
      <c r="AX103" s="13">
        <f t="shared" si="57"/>
        <v>10.734332836323944</v>
      </c>
      <c r="AY103" s="13">
        <f t="shared" si="58"/>
        <v>18.173465848695841</v>
      </c>
    </row>
    <row r="104" spans="2:51" x14ac:dyDescent="0.35">
      <c r="B104">
        <v>94</v>
      </c>
      <c r="C104" s="23">
        <f>(0.5-Data!B95)*Parameters!$C$11</f>
        <v>-6.5425488089481482E-2</v>
      </c>
      <c r="D104" s="23">
        <f>(0.5-Data!C95)*Parameters!$C$11</f>
        <v>-1.3187236303630901E-2</v>
      </c>
      <c r="E104" s="23">
        <f>(0.5-Data!D95)*Parameters!$C$11</f>
        <v>6.6546124787662517E-2</v>
      </c>
      <c r="F104" s="23">
        <f>(0.5-Data!E95)*Parameters!$C$11</f>
        <v>-4.6924602691568375E-2</v>
      </c>
      <c r="G104" s="23">
        <f>(0.5-Data!F95)*Parameters!$C$11</f>
        <v>9.0976459724837699E-2</v>
      </c>
      <c r="H104" s="23">
        <f>(0.5-Data!G95)*Parameters!$C$11</f>
        <v>-1.763484447503454E-2</v>
      </c>
      <c r="I104" s="23">
        <f>(0.5-Data!H95)*Parameters!$C$11</f>
        <v>5.5336925490624994E-2</v>
      </c>
      <c r="J104" s="23">
        <f>(0.5-Data!I95)*Parameters!$C$11</f>
        <v>-2.47921610193792E-2</v>
      </c>
      <c r="K104" s="23">
        <f>(0.5-Data!J95)*Parameters!$C$11</f>
        <v>-9.6650379615987603E-2</v>
      </c>
      <c r="L104" s="23">
        <f>(0.5-Data!K95)*Parameters!$C$11</f>
        <v>-3.8907701831321531E-3</v>
      </c>
      <c r="M104" s="23">
        <f>(0.5-Data!L95)*Parameters!$C$11</f>
        <v>6.4053595040580544E-2</v>
      </c>
      <c r="O104">
        <v>94</v>
      </c>
      <c r="P104" s="40">
        <f>LN(Parameters!$C$2)</f>
        <v>4.6051701859880918</v>
      </c>
      <c r="Q104" s="7">
        <f>LN(Parameters!$C$9)+P104+D104+Parameters!$C$10*C104</f>
        <v>4.5921002822857382</v>
      </c>
      <c r="R104" s="7">
        <f>LN(Parameters!$C$9)+Q104+E104+Parameters!$C$10*D104</f>
        <v>4.6822709529783113</v>
      </c>
      <c r="S104" s="7">
        <f>LN(Parameters!$C$9)+R104+F104+Parameters!$C$10*E104</f>
        <v>4.694850908682735</v>
      </c>
      <c r="T104" s="7">
        <f>LN(Parameters!$C$9)+S104+G104+Parameters!$C$10*F104</f>
        <v>4.7942700994379104</v>
      </c>
      <c r="U104" s="7">
        <f>LN(Parameters!$C$9)+T104+H104+Parameters!$C$10*G104</f>
        <v>4.8471334640805965</v>
      </c>
      <c r="V104" s="7">
        <f>LN(Parameters!$C$9)+U104+I104+Parameters!$C$10*H104</f>
        <v>4.9240935117990006</v>
      </c>
      <c r="W104" s="7">
        <f>LN(Parameters!$C$9)+V104+J104+Parameters!$C$10*I104</f>
        <v>4.9537617694919467</v>
      </c>
      <c r="X104" s="7">
        <f>LN(Parameters!$C$9)+W104+K104+Parameters!$C$10*J104</f>
        <v>4.8755137196587821</v>
      </c>
      <c r="Y104" s="7">
        <f>LN(Parameters!$C$9)+X104+L104+Parameters!$C$10*K104</f>
        <v>4.8576890808899993</v>
      </c>
      <c r="Z104" s="7">
        <f>LN(Parameters!$C$9)+Y104+M104+Parameters!$C$10*L104</f>
        <v>4.9495506315897142</v>
      </c>
      <c r="AB104">
        <v>94</v>
      </c>
      <c r="AC104" s="13">
        <f t="shared" si="39"/>
        <v>100.00000000000004</v>
      </c>
      <c r="AD104" s="13">
        <f t="shared" si="40"/>
        <v>98.701513659636632</v>
      </c>
      <c r="AE104" s="13">
        <f t="shared" si="41"/>
        <v>108.01509144654997</v>
      </c>
      <c r="AF104" s="13">
        <f t="shared" si="42"/>
        <v>109.38249944513518</v>
      </c>
      <c r="AG104" s="13">
        <f t="shared" si="43"/>
        <v>120.81616580519415</v>
      </c>
      <c r="AH104" s="13">
        <f t="shared" si="44"/>
        <v>127.37474175225231</v>
      </c>
      <c r="AI104" s="13">
        <f t="shared" si="45"/>
        <v>137.56458443326821</v>
      </c>
      <c r="AJ104" s="13">
        <f t="shared" si="46"/>
        <v>141.70703172456118</v>
      </c>
      <c r="AK104" s="13">
        <f t="shared" si="47"/>
        <v>131.04145449363125</v>
      </c>
      <c r="AL104" s="13">
        <f t="shared" si="48"/>
        <v>128.72638186485918</v>
      </c>
      <c r="AM104" s="13">
        <f t="shared" si="49"/>
        <v>141.11153860410161</v>
      </c>
      <c r="AN104" s="4"/>
      <c r="AO104" s="13">
        <v>94</v>
      </c>
      <c r="AP104" s="13">
        <f t="shared" si="59"/>
        <v>-1.2984863403634108</v>
      </c>
      <c r="AQ104" s="13">
        <f t="shared" si="50"/>
        <v>8.0150914465499312</v>
      </c>
      <c r="AR104" s="13">
        <f t="shared" si="51"/>
        <v>9.3824994451351387</v>
      </c>
      <c r="AS104" s="13">
        <f t="shared" si="52"/>
        <v>20.816165805194103</v>
      </c>
      <c r="AT104" s="13">
        <f t="shared" si="53"/>
        <v>27.374741752252262</v>
      </c>
      <c r="AU104" s="13">
        <f t="shared" si="54"/>
        <v>37.564584433268166</v>
      </c>
      <c r="AV104" s="13">
        <f t="shared" si="55"/>
        <v>41.707031724561134</v>
      </c>
      <c r="AW104" s="13">
        <f t="shared" si="56"/>
        <v>31.041454493631207</v>
      </c>
      <c r="AX104" s="13">
        <f t="shared" si="57"/>
        <v>28.726381864859135</v>
      </c>
      <c r="AY104" s="13">
        <f t="shared" si="58"/>
        <v>41.111538604101568</v>
      </c>
    </row>
    <row r="105" spans="2:51" x14ac:dyDescent="0.35">
      <c r="B105">
        <v>95</v>
      </c>
      <c r="C105" s="23">
        <f>(0.5-Data!B96)*Parameters!$C$11</f>
        <v>-5.1255660438529471E-2</v>
      </c>
      <c r="D105" s="23">
        <f>(0.5-Data!C96)*Parameters!$C$11</f>
        <v>1.2557203606161173E-2</v>
      </c>
      <c r="E105" s="23">
        <f>(0.5-Data!D96)*Parameters!$C$11</f>
        <v>-8.282204099614679E-2</v>
      </c>
      <c r="F105" s="23">
        <f>(0.5-Data!E96)*Parameters!$C$11</f>
        <v>3.0667207854696499E-2</v>
      </c>
      <c r="G105" s="23">
        <f>(0.5-Data!F96)*Parameters!$C$11</f>
        <v>-6.0744671372548978E-2</v>
      </c>
      <c r="H105" s="23">
        <f>(0.5-Data!G96)*Parameters!$C$11</f>
        <v>1.1774185321705934E-3</v>
      </c>
      <c r="I105" s="23">
        <f>(0.5-Data!H96)*Parameters!$C$11</f>
        <v>5.5547444328185508E-2</v>
      </c>
      <c r="J105" s="23">
        <f>(0.5-Data!I96)*Parameters!$C$11</f>
        <v>-1.44367723448122E-2</v>
      </c>
      <c r="K105" s="23">
        <f>(0.5-Data!J96)*Parameters!$C$11</f>
        <v>8.7550479432611808E-2</v>
      </c>
      <c r="L105" s="23">
        <f>(0.5-Data!K96)*Parameters!$C$11</f>
        <v>4.0489600475777703E-2</v>
      </c>
      <c r="M105" s="23">
        <f>(0.5-Data!L96)*Parameters!$C$11</f>
        <v>7.7303711339043527E-2</v>
      </c>
      <c r="O105">
        <v>95</v>
      </c>
      <c r="P105" s="40">
        <f>LN(Parameters!$C$2)</f>
        <v>4.6051701859880918</v>
      </c>
      <c r="Q105" s="7">
        <f>LN(Parameters!$C$9)+P105+D105+Parameters!$C$10*C105</f>
        <v>4.6242211446384589</v>
      </c>
      <c r="R105" s="7">
        <f>LN(Parameters!$C$9)+Q105+E105+Parameters!$C$10*D105</f>
        <v>4.5766086475066281</v>
      </c>
      <c r="S105" s="7">
        <f>LN(Parameters!$C$9)+R105+F105+Parameters!$C$10*E105</f>
        <v>4.5995647391546024</v>
      </c>
      <c r="T105" s="7">
        <f>LN(Parameters!$C$9)+S105+G105+Parameters!$C$10*F105</f>
        <v>4.5821791135582108</v>
      </c>
      <c r="U105" s="7">
        <f>LN(Parameters!$C$9)+T105+H105+Parameters!$C$10*G105</f>
        <v>4.5855802322142791</v>
      </c>
      <c r="V105" s="7">
        <f>LN(Parameters!$C$9)+U105+I105+Parameters!$C$10*H105</f>
        <v>4.671216317123486</v>
      </c>
      <c r="W105" s="7">
        <f>LN(Parameters!$C$9)+V105+J105+Parameters!$C$10*I105</f>
        <v>4.7113346969679011</v>
      </c>
      <c r="X105" s="7">
        <f>LN(Parameters!$C$9)+W105+K105+Parameters!$C$10*J105</f>
        <v>4.8219474310868913</v>
      </c>
      <c r="Y105" s="7">
        <f>LN(Parameters!$C$9)+X105+L105+Parameters!$C$10*K105</f>
        <v>4.9313935495488881</v>
      </c>
      <c r="Z105" s="7">
        <f>LN(Parameters!$C$9)+Y105+M105+Parameters!$C$10*L105</f>
        <v>5.0564763833435755</v>
      </c>
      <c r="AB105">
        <v>95</v>
      </c>
      <c r="AC105" s="13">
        <f t="shared" si="39"/>
        <v>100.00000000000004</v>
      </c>
      <c r="AD105" s="13">
        <f t="shared" si="40"/>
        <v>101.92335860620207</v>
      </c>
      <c r="AE105" s="13">
        <f t="shared" si="41"/>
        <v>97.184248659507588</v>
      </c>
      <c r="AF105" s="13">
        <f t="shared" si="42"/>
        <v>99.441023436988047</v>
      </c>
      <c r="AG105" s="13">
        <f t="shared" si="43"/>
        <v>97.727120839157081</v>
      </c>
      <c r="AH105" s="13">
        <f t="shared" si="44"/>
        <v>98.060068248920032</v>
      </c>
      <c r="AI105" s="13">
        <f t="shared" si="45"/>
        <v>106.82759968139693</v>
      </c>
      <c r="AJ105" s="13">
        <f t="shared" si="46"/>
        <v>111.2004798458731</v>
      </c>
      <c r="AK105" s="13">
        <f t="shared" si="47"/>
        <v>124.20673947201468</v>
      </c>
      <c r="AL105" s="13">
        <f t="shared" si="48"/>
        <v>138.57248547454051</v>
      </c>
      <c r="AM105" s="13">
        <f t="shared" si="49"/>
        <v>157.03620491912542</v>
      </c>
      <c r="AN105" s="4"/>
      <c r="AO105" s="13">
        <v>95</v>
      </c>
      <c r="AP105" s="13">
        <f t="shared" si="59"/>
        <v>1.9233586062020294</v>
      </c>
      <c r="AQ105" s="13">
        <f t="shared" si="50"/>
        <v>-2.8157513404924543</v>
      </c>
      <c r="AR105" s="13">
        <f t="shared" si="51"/>
        <v>-0.55897656301199561</v>
      </c>
      <c r="AS105" s="13">
        <f t="shared" si="52"/>
        <v>-2.2728791608429617</v>
      </c>
      <c r="AT105" s="13">
        <f t="shared" si="53"/>
        <v>-1.9399317510800103</v>
      </c>
      <c r="AU105" s="13">
        <f t="shared" si="54"/>
        <v>6.8275996813968902</v>
      </c>
      <c r="AV105" s="13">
        <f t="shared" si="55"/>
        <v>11.200479845873062</v>
      </c>
      <c r="AW105" s="13">
        <f t="shared" si="56"/>
        <v>24.206739472014632</v>
      </c>
      <c r="AX105" s="13">
        <f t="shared" si="57"/>
        <v>38.572485474540471</v>
      </c>
      <c r="AY105" s="13">
        <f t="shared" si="58"/>
        <v>57.036204919125382</v>
      </c>
    </row>
    <row r="106" spans="2:51" x14ac:dyDescent="0.35">
      <c r="B106">
        <v>96</v>
      </c>
      <c r="C106" s="23">
        <f>(0.5-Data!B97)*Parameters!$C$11</f>
        <v>-2.7690841365424591E-2</v>
      </c>
      <c r="D106" s="23">
        <f>(0.5-Data!C97)*Parameters!$C$11</f>
        <v>-2.5156128167355931E-2</v>
      </c>
      <c r="E106" s="23">
        <f>(0.5-Data!D97)*Parameters!$C$11</f>
        <v>-9.6809131815567745E-2</v>
      </c>
      <c r="F106" s="23">
        <f>(0.5-Data!E97)*Parameters!$C$11</f>
        <v>2.814094235490321E-2</v>
      </c>
      <c r="G106" s="23">
        <f>(0.5-Data!F97)*Parameters!$C$11</f>
        <v>-3.5542326483062436E-2</v>
      </c>
      <c r="H106" s="23">
        <f>(0.5-Data!G97)*Parameters!$C$11</f>
        <v>-2.8905528567032702E-2</v>
      </c>
      <c r="I106" s="23">
        <f>(0.5-Data!H97)*Parameters!$C$11</f>
        <v>-9.9993656791345517E-2</v>
      </c>
      <c r="J106" s="23">
        <f>(0.5-Data!I97)*Parameters!$C$11</f>
        <v>-4.245878713069591E-2</v>
      </c>
      <c r="K106" s="23">
        <f>(0.5-Data!J97)*Parameters!$C$11</f>
        <v>-6.3212536055251775E-2</v>
      </c>
      <c r="L106" s="23">
        <f>(0.5-Data!K97)*Parameters!$C$11</f>
        <v>-6.1876125881116621E-2</v>
      </c>
      <c r="M106" s="23">
        <f>(0.5-Data!L97)*Parameters!$C$11</f>
        <v>-6.9685571025402071E-2</v>
      </c>
      <c r="O106">
        <v>96</v>
      </c>
      <c r="P106" s="40">
        <f>LN(Parameters!$C$2)</f>
        <v>4.6051701859880918</v>
      </c>
      <c r="Q106" s="7">
        <f>LN(Parameters!$C$9)+P106+D106+Parameters!$C$10*C106</f>
        <v>4.5971119814478394</v>
      </c>
      <c r="R106" s="7">
        <f>LN(Parameters!$C$9)+Q106+E106+Parameters!$C$10*D106</f>
        <v>4.5185413941985058</v>
      </c>
      <c r="S106" s="7">
        <f>LN(Parameters!$C$9)+R106+F106+Parameters!$C$10*E106</f>
        <v>4.5326770294779477</v>
      </c>
      <c r="T106" s="7">
        <f>LN(Parameters!$C$9)+S106+G106+Parameters!$C$10*F106</f>
        <v>4.5393569292961358</v>
      </c>
      <c r="U106" s="7">
        <f>LN(Parameters!$C$9)+T106+H106+Parameters!$C$10*G106</f>
        <v>4.5240161560532686</v>
      </c>
      <c r="V106" s="7">
        <f>LN(Parameters!$C$9)+U106+I106+Parameters!$C$10*H106</f>
        <v>4.4405738136483022</v>
      </c>
      <c r="W106" s="7">
        <f>LN(Parameters!$C$9)+V106+J106+Parameters!$C$10*I106</f>
        <v>4.3826766832030453</v>
      </c>
      <c r="X106" s="7">
        <f>LN(Parameters!$C$9)+W106+K106+Parameters!$C$10*J106</f>
        <v>4.329916495180524</v>
      </c>
      <c r="Y106" s="7">
        <f>LN(Parameters!$C$9)+X106+L106+Parameters!$C$10*K106</f>
        <v>4.2691535303160881</v>
      </c>
      <c r="Z106" s="7">
        <f>LN(Parameters!$C$9)+Y106+M106+Parameters!$C$10*L106</f>
        <v>4.2011825048857281</v>
      </c>
      <c r="AB106">
        <v>96</v>
      </c>
      <c r="AC106" s="13">
        <f t="shared" si="39"/>
        <v>100.00000000000004</v>
      </c>
      <c r="AD106" s="13">
        <f t="shared" si="40"/>
        <v>99.197417575589682</v>
      </c>
      <c r="AE106" s="13">
        <f t="shared" si="41"/>
        <v>91.701743686217128</v>
      </c>
      <c r="AF106" s="13">
        <f t="shared" si="42"/>
        <v>93.007211157756061</v>
      </c>
      <c r="AG106" s="13">
        <f t="shared" si="43"/>
        <v>93.630569678987058</v>
      </c>
      <c r="AH106" s="13">
        <f t="shared" si="44"/>
        <v>92.205165694948363</v>
      </c>
      <c r="AI106" s="13">
        <f t="shared" si="45"/>
        <v>84.823600651652129</v>
      </c>
      <c r="AJ106" s="13">
        <f t="shared" si="46"/>
        <v>80.052020788519783</v>
      </c>
      <c r="AK106" s="13">
        <f t="shared" si="47"/>
        <v>75.937945120021595</v>
      </c>
      <c r="AL106" s="13">
        <f t="shared" si="48"/>
        <v>71.461120338712263</v>
      </c>
      <c r="AM106" s="13">
        <f t="shared" si="49"/>
        <v>66.765234595917605</v>
      </c>
      <c r="AN106" s="4"/>
      <c r="AO106" s="13">
        <v>96</v>
      </c>
      <c r="AP106" s="13">
        <f t="shared" si="59"/>
        <v>-0.80258242441036032</v>
      </c>
      <c r="AQ106" s="13">
        <f t="shared" si="50"/>
        <v>-8.2982563137829146</v>
      </c>
      <c r="AR106" s="13">
        <f t="shared" si="51"/>
        <v>-6.9927888422439821</v>
      </c>
      <c r="AS106" s="13">
        <f t="shared" si="52"/>
        <v>-6.3694303210129846</v>
      </c>
      <c r="AT106" s="13">
        <f t="shared" si="53"/>
        <v>-7.7948343050516797</v>
      </c>
      <c r="AU106" s="13">
        <f t="shared" si="54"/>
        <v>-15.176399348347914</v>
      </c>
      <c r="AV106" s="13">
        <f t="shared" si="55"/>
        <v>-19.947979211480259</v>
      </c>
      <c r="AW106" s="13">
        <f t="shared" si="56"/>
        <v>-24.062054879978447</v>
      </c>
      <c r="AX106" s="13">
        <f t="shared" si="57"/>
        <v>-28.53887966128778</v>
      </c>
      <c r="AY106" s="13">
        <f t="shared" si="58"/>
        <v>-33.234765404082438</v>
      </c>
    </row>
    <row r="107" spans="2:51" x14ac:dyDescent="0.35">
      <c r="B107">
        <v>97</v>
      </c>
      <c r="C107" s="23">
        <f>(0.5-Data!B98)*Parameters!$C$11</f>
        <v>-1.1445663136505614E-2</v>
      </c>
      <c r="D107" s="23">
        <f>(0.5-Data!C98)*Parameters!$C$11</f>
        <v>7.4523662510761368E-2</v>
      </c>
      <c r="E107" s="23">
        <f>(0.5-Data!D98)*Parameters!$C$11</f>
        <v>2.511418183804175E-2</v>
      </c>
      <c r="F107" s="23">
        <f>(0.5-Data!E98)*Parameters!$C$11</f>
        <v>-7.116961564527724E-2</v>
      </c>
      <c r="G107" s="23">
        <f>(0.5-Data!F98)*Parameters!$C$11</f>
        <v>6.3294535477349985E-3</v>
      </c>
      <c r="H107" s="23">
        <f>(0.5-Data!G98)*Parameters!$C$11</f>
        <v>8.8774180348023202E-2</v>
      </c>
      <c r="I107" s="23">
        <f>(0.5-Data!H98)*Parameters!$C$11</f>
        <v>-8.4402993153400052E-2</v>
      </c>
      <c r="J107" s="23">
        <f>(0.5-Data!I98)*Parameters!$C$11</f>
        <v>-6.3826228150781318E-3</v>
      </c>
      <c r="K107" s="23">
        <f>(0.5-Data!J98)*Parameters!$C$11</f>
        <v>9.3928502787513371E-2</v>
      </c>
      <c r="L107" s="23">
        <f>(0.5-Data!K98)*Parameters!$C$11</f>
        <v>-6.4893448675326093E-2</v>
      </c>
      <c r="M107" s="23">
        <f>(0.5-Data!L98)*Parameters!$C$11</f>
        <v>-3.6656337693161033E-2</v>
      </c>
      <c r="O107">
        <v>97</v>
      </c>
      <c r="P107" s="40">
        <f>LN(Parameters!$C$2)</f>
        <v>4.6051701859880918</v>
      </c>
      <c r="Q107" s="7">
        <f>LN(Parameters!$C$9)+P107+D107+Parameters!$C$10*C107</f>
        <v>4.7041021023289691</v>
      </c>
      <c r="R107" s="7">
        <f>LN(Parameters!$C$9)+Q107+E107+Parameters!$C$10*D107</f>
        <v>4.7923107345383977</v>
      </c>
      <c r="S107" s="7">
        <f>LN(Parameters!$C$9)+R107+F107+Parameters!$C$10*E107</f>
        <v>4.7620013029617834</v>
      </c>
      <c r="T107" s="7">
        <f>LN(Parameters!$C$9)+S107+G107+Parameters!$C$10*F107</f>
        <v>4.7658632317106884</v>
      </c>
      <c r="U107" s="7">
        <f>LN(Parameters!$C$9)+T107+H107+Parameters!$C$10*G107</f>
        <v>4.8870444683967369</v>
      </c>
      <c r="V107" s="7">
        <f>LN(Parameters!$C$9)+U107+I107+Parameters!$C$10*H107</f>
        <v>4.8721486586414908</v>
      </c>
      <c r="W107" s="7">
        <f>LN(Parameters!$C$9)+V107+J107+Parameters!$C$10*I107</f>
        <v>4.8573434911489271</v>
      </c>
      <c r="X107" s="7">
        <f>LN(Parameters!$C$9)+W107+K107+Parameters!$C$10*J107</f>
        <v>4.9779586159111986</v>
      </c>
      <c r="Y107" s="7">
        <f>LN(Parameters!$C$9)+X107+L107+Parameters!$C$10*K107</f>
        <v>4.984891795731798</v>
      </c>
      <c r="Z107" s="7">
        <f>LN(Parameters!$C$9)+Y107+M107+Parameters!$C$10*L107</f>
        <v>4.9485922083762839</v>
      </c>
      <c r="AB107">
        <v>97</v>
      </c>
      <c r="AC107" s="13">
        <f t="shared" si="39"/>
        <v>100.00000000000004</v>
      </c>
      <c r="AD107" s="13">
        <f t="shared" si="40"/>
        <v>110.39911332441223</v>
      </c>
      <c r="AE107" s="13">
        <f t="shared" si="41"/>
        <v>120.57967461255237</v>
      </c>
      <c r="AF107" s="13">
        <f t="shared" si="42"/>
        <v>116.97980381849329</v>
      </c>
      <c r="AG107" s="13">
        <f t="shared" si="43"/>
        <v>117.43244495723854</v>
      </c>
      <c r="AH107" s="13">
        <f t="shared" si="44"/>
        <v>132.56120567559157</v>
      </c>
      <c r="AI107" s="13">
        <f t="shared" si="45"/>
        <v>130.60123310479167</v>
      </c>
      <c r="AJ107" s="13">
        <f t="shared" si="46"/>
        <v>128.68190303403784</v>
      </c>
      <c r="AK107" s="13">
        <f t="shared" si="47"/>
        <v>145.17771547340755</v>
      </c>
      <c r="AL107" s="13">
        <f t="shared" si="48"/>
        <v>146.18775603116976</v>
      </c>
      <c r="AM107" s="13">
        <f t="shared" si="49"/>
        <v>140.9763588198899</v>
      </c>
      <c r="AN107" s="4"/>
      <c r="AO107" s="13">
        <v>97</v>
      </c>
      <c r="AP107" s="13">
        <f t="shared" si="59"/>
        <v>10.399113324412184</v>
      </c>
      <c r="AQ107" s="13">
        <f t="shared" si="50"/>
        <v>20.579674612552324</v>
      </c>
      <c r="AR107" s="13">
        <f t="shared" si="51"/>
        <v>16.979803818493252</v>
      </c>
      <c r="AS107" s="13">
        <f t="shared" si="52"/>
        <v>17.432444957238502</v>
      </c>
      <c r="AT107" s="13">
        <f t="shared" si="53"/>
        <v>32.561205675591523</v>
      </c>
      <c r="AU107" s="13">
        <f t="shared" si="54"/>
        <v>30.601233104791632</v>
      </c>
      <c r="AV107" s="13">
        <f t="shared" si="55"/>
        <v>28.681903034037802</v>
      </c>
      <c r="AW107" s="13">
        <f t="shared" si="56"/>
        <v>45.177715473407503</v>
      </c>
      <c r="AX107" s="13">
        <f t="shared" si="57"/>
        <v>46.187756031169712</v>
      </c>
      <c r="AY107" s="13">
        <f t="shared" si="58"/>
        <v>40.976358819889853</v>
      </c>
    </row>
    <row r="108" spans="2:51" x14ac:dyDescent="0.35">
      <c r="B108">
        <v>98</v>
      </c>
      <c r="C108" s="23">
        <f>(0.5-Data!B99)*Parameters!$C$11</f>
        <v>9.5500058620264436E-2</v>
      </c>
      <c r="D108" s="23">
        <f>(0.5-Data!C99)*Parameters!$C$11</f>
        <v>7.0496891804037981E-2</v>
      </c>
      <c r="E108" s="23">
        <f>(0.5-Data!D99)*Parameters!$C$11</f>
        <v>1.2158860862930589E-2</v>
      </c>
      <c r="F108" s="23">
        <f>(0.5-Data!E99)*Parameters!$C$11</f>
        <v>-8.600585720838938E-2</v>
      </c>
      <c r="G108" s="23">
        <f>(0.5-Data!F99)*Parameters!$C$11</f>
        <v>-7.4144161234437789E-2</v>
      </c>
      <c r="H108" s="23">
        <f>(0.5-Data!G99)*Parameters!$C$11</f>
        <v>-1.3058990982359542E-2</v>
      </c>
      <c r="I108" s="23">
        <f>(0.5-Data!H99)*Parameters!$C$11</f>
        <v>-9.7933693908889285E-2</v>
      </c>
      <c r="J108" s="23">
        <f>(0.5-Data!I99)*Parameters!$C$11</f>
        <v>4.3869546962562823E-2</v>
      </c>
      <c r="K108" s="23">
        <f>(0.5-Data!J99)*Parameters!$C$11</f>
        <v>-2.9899173290061889E-2</v>
      </c>
      <c r="L108" s="23">
        <f>(0.5-Data!K99)*Parameters!$C$11</f>
        <v>-7.887087022834656E-2</v>
      </c>
      <c r="M108" s="23">
        <f>(0.5-Data!L99)*Parameters!$C$11</f>
        <v>-3.5583409527435932E-2</v>
      </c>
      <c r="O108">
        <v>98</v>
      </c>
      <c r="P108" s="40">
        <f>LN(Parameters!$C$2)</f>
        <v>4.6051701859880918</v>
      </c>
      <c r="Q108" s="7">
        <f>LN(Parameters!$C$9)+P108+D108+Parameters!$C$10*C108</f>
        <v>4.7482009064127926</v>
      </c>
      <c r="R108" s="7">
        <f>LN(Parameters!$C$9)+Q108+E108+Parameters!$C$10*D108</f>
        <v>4.821642170829084</v>
      </c>
      <c r="S108" s="7">
        <f>LN(Parameters!$C$9)+R108+F108+Parameters!$C$10*E108</f>
        <v>4.7706666032505574</v>
      </c>
      <c r="T108" s="7">
        <f>LN(Parameters!$C$9)+S108+G108+Parameters!$C$10*F108</f>
        <v>4.687378608513888</v>
      </c>
      <c r="U108" s="7">
        <f>LN(Parameters!$C$9)+T108+H108+Parameters!$C$10*G108</f>
        <v>4.6705135472175758</v>
      </c>
      <c r="V108" s="7">
        <f>LN(Parameters!$C$9)+U108+I108+Parameters!$C$10*H108</f>
        <v>4.5962621096081691</v>
      </c>
      <c r="W108" s="7">
        <f>LN(Parameters!$C$9)+V108+J108+Parameters!$C$10*I108</f>
        <v>4.6256202965532758</v>
      </c>
      <c r="X108" s="7">
        <f>LN(Parameters!$C$9)+W108+K108+Parameters!$C$10*J108</f>
        <v>4.6450212216379114</v>
      </c>
      <c r="Y108" s="7">
        <f>LN(Parameters!$C$9)+X108+L108+Parameters!$C$10*K108</f>
        <v>4.5822545256705816</v>
      </c>
      <c r="Z108" s="7">
        <f>LN(Parameters!$C$9)+Y108+M108+Parameters!$C$10*L108</f>
        <v>4.5407380267819342</v>
      </c>
      <c r="AB108">
        <v>98</v>
      </c>
      <c r="AC108" s="13">
        <f t="shared" si="39"/>
        <v>100.00000000000004</v>
      </c>
      <c r="AD108" s="13">
        <f t="shared" si="40"/>
        <v>115.37652452799267</v>
      </c>
      <c r="AE108" s="13">
        <f t="shared" si="41"/>
        <v>124.16882987714277</v>
      </c>
      <c r="AF108" s="13">
        <f t="shared" si="42"/>
        <v>117.99787351577829</v>
      </c>
      <c r="AG108" s="13">
        <f t="shared" si="43"/>
        <v>108.5682066848785</v>
      </c>
      <c r="AH108" s="13">
        <f t="shared" si="44"/>
        <v>106.75255083334497</v>
      </c>
      <c r="AI108" s="13">
        <f t="shared" si="45"/>
        <v>99.113148297939375</v>
      </c>
      <c r="AJ108" s="13">
        <f t="shared" si="46"/>
        <v>102.0660646790176</v>
      </c>
      <c r="AK108" s="13">
        <f t="shared" si="47"/>
        <v>104.06557420391691</v>
      </c>
      <c r="AL108" s="13">
        <f t="shared" si="48"/>
        <v>97.734490925668879</v>
      </c>
      <c r="AM108" s="13">
        <f t="shared" si="49"/>
        <v>93.759971961379193</v>
      </c>
      <c r="AN108" s="4"/>
      <c r="AO108" s="13">
        <v>98</v>
      </c>
      <c r="AP108" s="13">
        <f t="shared" si="59"/>
        <v>15.376524527992629</v>
      </c>
      <c r="AQ108" s="13">
        <f t="shared" si="50"/>
        <v>24.168829877142727</v>
      </c>
      <c r="AR108" s="13">
        <f t="shared" si="51"/>
        <v>17.997873515778252</v>
      </c>
      <c r="AS108" s="13">
        <f t="shared" si="52"/>
        <v>8.5682066848784615</v>
      </c>
      <c r="AT108" s="13">
        <f t="shared" si="53"/>
        <v>6.7525508333449267</v>
      </c>
      <c r="AU108" s="13">
        <f t="shared" si="54"/>
        <v>-0.88685170206066744</v>
      </c>
      <c r="AV108" s="13">
        <f t="shared" si="55"/>
        <v>2.0660646790175576</v>
      </c>
      <c r="AW108" s="13">
        <f t="shared" si="56"/>
        <v>4.0655742039168672</v>
      </c>
      <c r="AX108" s="13">
        <f t="shared" si="57"/>
        <v>-2.2655090743311632</v>
      </c>
      <c r="AY108" s="13">
        <f t="shared" si="58"/>
        <v>-6.2400280386208493</v>
      </c>
    </row>
    <row r="109" spans="2:51" x14ac:dyDescent="0.35">
      <c r="B109">
        <v>99</v>
      </c>
      <c r="C109" s="23">
        <f>(0.5-Data!B100)*Parameters!$C$11</f>
        <v>8.3211871057063236E-2</v>
      </c>
      <c r="D109" s="23">
        <f>(0.5-Data!C100)*Parameters!$C$11</f>
        <v>-5.2598669681616465E-2</v>
      </c>
      <c r="E109" s="23">
        <f>(0.5-Data!D100)*Parameters!$C$11</f>
        <v>-1.9840221628087098E-2</v>
      </c>
      <c r="F109" s="23">
        <f>(0.5-Data!E100)*Parameters!$C$11</f>
        <v>-8.2045425495521768E-2</v>
      </c>
      <c r="G109" s="23">
        <f>(0.5-Data!F100)*Parameters!$C$11</f>
        <v>8.4111979549562396E-3</v>
      </c>
      <c r="H109" s="23">
        <f>(0.5-Data!G100)*Parameters!$C$11</f>
        <v>-9.2819631127376456E-2</v>
      </c>
      <c r="I109" s="23">
        <f>(0.5-Data!H100)*Parameters!$C$11</f>
        <v>-2.5488558059639968E-2</v>
      </c>
      <c r="J109" s="23">
        <f>(0.5-Data!I100)*Parameters!$C$11</f>
        <v>-2.7233876743103916E-2</v>
      </c>
      <c r="K109" s="23">
        <f>(0.5-Data!J100)*Parameters!$C$11</f>
        <v>7.7819688650707527E-2</v>
      </c>
      <c r="L109" s="23">
        <f>(0.5-Data!K100)*Parameters!$C$11</f>
        <v>8.5230253062465219E-2</v>
      </c>
      <c r="M109" s="23">
        <f>(0.5-Data!L100)*Parameters!$C$11</f>
        <v>2.8028200912692938E-2</v>
      </c>
      <c r="O109">
        <v>99</v>
      </c>
      <c r="P109" s="40">
        <f>LN(Parameters!$C$2)</f>
        <v>4.6051701859880918</v>
      </c>
      <c r="Q109" s="7">
        <f>LN(Parameters!$C$9)+P109+D109+Parameters!$C$10*C109</f>
        <v>4.6195756605236982</v>
      </c>
      <c r="R109" s="7">
        <f>LN(Parameters!$C$9)+Q109+E109+Parameters!$C$10*D109</f>
        <v>4.605624839780428</v>
      </c>
      <c r="S109" s="7">
        <f>LN(Parameters!$C$9)+R109+F109+Parameters!$C$10*E109</f>
        <v>4.5442101167938116</v>
      </c>
      <c r="T109" s="7">
        <f>LN(Parameters!$C$9)+S109+G109+Parameters!$C$10*F109</f>
        <v>4.5452596755173271</v>
      </c>
      <c r="U109" s="7">
        <f>LN(Parameters!$C$9)+T109+H109+Parameters!$C$10*G109</f>
        <v>4.4857838857112249</v>
      </c>
      <c r="V109" s="7">
        <f>LN(Parameters!$C$9)+U109+I109+Parameters!$C$10*H109</f>
        <v>4.4480852958858099</v>
      </c>
      <c r="W109" s="7">
        <f>LN(Parameters!$C$9)+V109+J109+Parameters!$C$10*I109</f>
        <v>4.4389403702574119</v>
      </c>
      <c r="X109" s="7">
        <f>LN(Parameters!$C$9)+W109+K109+Parameters!$C$10*J109</f>
        <v>4.534063616615267</v>
      </c>
      <c r="Y109" s="7">
        <f>LN(Parameters!$C$9)+X109+L109+Parameters!$C$10*K109</f>
        <v>4.6838715318120947</v>
      </c>
      <c r="Z109" s="7">
        <f>LN(Parameters!$C$9)+Y109+M109+Parameters!$C$10*L109</f>
        <v>4.7798121488444405</v>
      </c>
      <c r="AB109">
        <v>99</v>
      </c>
      <c r="AC109" s="13">
        <f t="shared" si="39"/>
        <v>100.00000000000004</v>
      </c>
      <c r="AD109" s="13">
        <f t="shared" si="40"/>
        <v>101.45097334152189</v>
      </c>
      <c r="AE109" s="13">
        <f t="shared" si="41"/>
        <v>100.04547571630374</v>
      </c>
      <c r="AF109" s="13">
        <f t="shared" si="42"/>
        <v>94.086080835608115</v>
      </c>
      <c r="AG109" s="13">
        <f t="shared" si="43"/>
        <v>94.184881542012477</v>
      </c>
      <c r="AH109" s="13">
        <f t="shared" si="44"/>
        <v>88.746490659703099</v>
      </c>
      <c r="AI109" s="13">
        <f t="shared" si="45"/>
        <v>85.463150598226406</v>
      </c>
      <c r="AJ109" s="13">
        <f t="shared" si="46"/>
        <v>84.685159200694457</v>
      </c>
      <c r="AK109" s="13">
        <f t="shared" si="47"/>
        <v>93.136263210707128</v>
      </c>
      <c r="AL109" s="13">
        <f t="shared" si="48"/>
        <v>108.18811654886801</v>
      </c>
      <c r="AM109" s="13">
        <f t="shared" si="49"/>
        <v>119.08197825637471</v>
      </c>
      <c r="AN109" s="4"/>
      <c r="AO109" s="13">
        <v>99</v>
      </c>
      <c r="AP109" s="13">
        <f t="shared" si="59"/>
        <v>1.4509733415218449</v>
      </c>
      <c r="AQ109" s="13">
        <f t="shared" si="50"/>
        <v>4.5475716303698732E-2</v>
      </c>
      <c r="AR109" s="13">
        <f t="shared" si="51"/>
        <v>-5.9139191643919276</v>
      </c>
      <c r="AS109" s="13">
        <f t="shared" si="52"/>
        <v>-5.8151184579875661</v>
      </c>
      <c r="AT109" s="13">
        <f t="shared" si="53"/>
        <v>-11.253509340296944</v>
      </c>
      <c r="AU109" s="13">
        <f t="shared" si="54"/>
        <v>-14.536849401773637</v>
      </c>
      <c r="AV109" s="13">
        <f t="shared" si="55"/>
        <v>-15.314840799305586</v>
      </c>
      <c r="AW109" s="13">
        <f t="shared" si="56"/>
        <v>-6.8637367892929149</v>
      </c>
      <c r="AX109" s="13">
        <f t="shared" si="57"/>
        <v>8.188116548867967</v>
      </c>
      <c r="AY109" s="13">
        <f t="shared" si="58"/>
        <v>19.081978256374668</v>
      </c>
    </row>
    <row r="110" spans="2:51" x14ac:dyDescent="0.35">
      <c r="B110">
        <v>100</v>
      </c>
      <c r="C110" s="23">
        <f>(0.5-Data!B101)*Parameters!$C$11</f>
        <v>-4.9512132837281508E-2</v>
      </c>
      <c r="D110" s="23">
        <f>(0.5-Data!C101)*Parameters!$C$11</f>
        <v>-7.0515802868049968E-2</v>
      </c>
      <c r="E110" s="23">
        <f>(0.5-Data!D101)*Parameters!$C$11</f>
        <v>8.0657290214508293E-2</v>
      </c>
      <c r="F110" s="23">
        <f>(0.5-Data!E101)*Parameters!$C$11</f>
        <v>-8.2801760822014431E-2</v>
      </c>
      <c r="G110" s="23">
        <f>(0.5-Data!F101)*Parameters!$C$11</f>
        <v>-2.0998541071411282E-2</v>
      </c>
      <c r="H110" s="23">
        <f>(0.5-Data!G101)*Parameters!$C$11</f>
        <v>4.8210466041542978E-2</v>
      </c>
      <c r="I110" s="23">
        <f>(0.5-Data!H101)*Parameters!$C$11</f>
        <v>-5.7295637427559056E-4</v>
      </c>
      <c r="J110" s="23">
        <f>(0.5-Data!I101)*Parameters!$C$11</f>
        <v>-6.4767929076730749E-2</v>
      </c>
      <c r="K110" s="23">
        <f>(0.5-Data!J101)*Parameters!$C$11</f>
        <v>-6.1557626243021857E-2</v>
      </c>
      <c r="L110" s="23">
        <f>(0.5-Data!K101)*Parameters!$C$11</f>
        <v>7.7142042566676117E-2</v>
      </c>
      <c r="M110" s="23">
        <f>(0.5-Data!L101)*Parameters!$C$11</f>
        <v>-5.5251485367850656E-2</v>
      </c>
      <c r="O110">
        <v>100</v>
      </c>
      <c r="P110" s="40">
        <f>LN(Parameters!$C$2)</f>
        <v>4.6051701859880918</v>
      </c>
      <c r="Q110" s="7">
        <f>LN(Parameters!$C$9)+P110+D110+Parameters!$C$10*C110</f>
        <v>4.5419327255848092</v>
      </c>
      <c r="R110" s="7">
        <f>LN(Parameters!$C$9)+Q110+E110+Parameters!$C$10*D110</f>
        <v>4.6204167067502384</v>
      </c>
      <c r="S110" s="7">
        <f>LN(Parameters!$C$9)+R110+F110+Parameters!$C$10*E110</f>
        <v>4.603469528766297</v>
      </c>
      <c r="T110" s="7">
        <f>LN(Parameters!$C$9)+S110+G110+Parameters!$C$10*F110</f>
        <v>4.5747689975665233</v>
      </c>
      <c r="U110" s="7">
        <f>LN(Parameters!$C$9)+T110+H110+Parameters!$C$10*G110</f>
        <v>4.6430889223674754</v>
      </c>
      <c r="V110" s="7">
        <f>LN(Parameters!$C$9)+U110+I110+Parameters!$C$10*H110</f>
        <v>4.6937694779534382</v>
      </c>
      <c r="W110" s="7">
        <f>LN(Parameters!$C$9)+V110+J110+Parameters!$C$10*I110</f>
        <v>4.6583025207498272</v>
      </c>
      <c r="X110" s="7">
        <f>LN(Parameters!$C$9)+W110+K110+Parameters!$C$10*J110</f>
        <v>4.5971581286638212</v>
      </c>
      <c r="Y110" s="7">
        <f>LN(Parameters!$C$9)+X110+L110+Parameters!$C$10*K110</f>
        <v>4.6761580416626813</v>
      </c>
      <c r="Z110" s="7">
        <f>LN(Parameters!$C$9)+Y110+M110+Parameters!$C$10*L110</f>
        <v>4.685179277691379</v>
      </c>
      <c r="AB110">
        <v>100</v>
      </c>
      <c r="AC110" s="13">
        <f t="shared" si="39"/>
        <v>100.00000000000004</v>
      </c>
      <c r="AD110" s="13">
        <f t="shared" si="40"/>
        <v>93.87205382634275</v>
      </c>
      <c r="AE110" s="13">
        <f t="shared" si="41"/>
        <v>101.53633419100807</v>
      </c>
      <c r="AF110" s="13">
        <f t="shared" si="42"/>
        <v>99.830078807626364</v>
      </c>
      <c r="AG110" s="13">
        <f t="shared" si="43"/>
        <v>97.005628012389053</v>
      </c>
      <c r="AH110" s="13">
        <f t="shared" si="44"/>
        <v>103.86468252473485</v>
      </c>
      <c r="AI110" s="13">
        <f t="shared" si="45"/>
        <v>109.26427378693981</v>
      </c>
      <c r="AJ110" s="13">
        <f t="shared" si="46"/>
        <v>105.45691920484612</v>
      </c>
      <c r="AK110" s="13">
        <f t="shared" si="47"/>
        <v>99.201995365868711</v>
      </c>
      <c r="AL110" s="13">
        <f t="shared" si="48"/>
        <v>107.35681880277644</v>
      </c>
      <c r="AM110" s="13">
        <f t="shared" si="49"/>
        <v>108.3296916644325</v>
      </c>
      <c r="AN110" s="4"/>
      <c r="AO110" s="13">
        <v>100</v>
      </c>
      <c r="AP110" s="13">
        <f t="shared" si="59"/>
        <v>-6.1279461736572927</v>
      </c>
      <c r="AQ110" s="13">
        <f t="shared" si="50"/>
        <v>1.5363341910080237</v>
      </c>
      <c r="AR110" s="13">
        <f t="shared" si="51"/>
        <v>-0.16992119237367831</v>
      </c>
      <c r="AS110" s="13">
        <f t="shared" si="52"/>
        <v>-2.9943719876109895</v>
      </c>
      <c r="AT110" s="13">
        <f t="shared" si="53"/>
        <v>3.8646825247348033</v>
      </c>
      <c r="AU110" s="13">
        <f t="shared" si="54"/>
        <v>9.2642737869397678</v>
      </c>
      <c r="AV110" s="13">
        <f t="shared" si="55"/>
        <v>5.4569192048460735</v>
      </c>
      <c r="AW110" s="13">
        <f t="shared" si="56"/>
        <v>-0.79800463413133116</v>
      </c>
      <c r="AX110" s="13">
        <f t="shared" si="57"/>
        <v>7.3568188027764023</v>
      </c>
      <c r="AY110" s="13">
        <f t="shared" si="58"/>
        <v>8.3296916644324597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04"/>
  <sheetViews>
    <sheetView workbookViewId="0"/>
  </sheetViews>
  <sheetFormatPr defaultRowHeight="14.5" x14ac:dyDescent="0.35"/>
  <cols>
    <col min="1" max="1" width="27.453125" customWidth="1"/>
    <col min="13" max="13" width="25.453125" bestFit="1" customWidth="1"/>
  </cols>
  <sheetData>
    <row r="2" spans="1:14" x14ac:dyDescent="0.35">
      <c r="B2" s="2" t="s">
        <v>17</v>
      </c>
    </row>
    <row r="4" spans="1:14" x14ac:dyDescent="0.35">
      <c r="A4" s="2" t="s">
        <v>19</v>
      </c>
      <c r="B4" s="24">
        <f>YEAR(Parameters!$C$4)</f>
        <v>2023</v>
      </c>
      <c r="C4" s="24">
        <f>B4+1</f>
        <v>2024</v>
      </c>
      <c r="D4" s="24">
        <f t="shared" ref="D4:K4" si="0">C4+1</f>
        <v>2025</v>
      </c>
      <c r="E4" s="24">
        <f t="shared" si="0"/>
        <v>2026</v>
      </c>
      <c r="F4" s="24">
        <f t="shared" si="0"/>
        <v>2027</v>
      </c>
      <c r="G4" s="24">
        <f t="shared" si="0"/>
        <v>2028</v>
      </c>
      <c r="H4" s="24">
        <f t="shared" si="0"/>
        <v>2029</v>
      </c>
      <c r="I4" s="24">
        <f t="shared" si="0"/>
        <v>2030</v>
      </c>
      <c r="J4" s="24">
        <f t="shared" si="0"/>
        <v>2031</v>
      </c>
      <c r="K4" s="24">
        <f t="shared" si="0"/>
        <v>2032</v>
      </c>
      <c r="M4" s="23"/>
      <c r="N4" s="12"/>
    </row>
    <row r="5" spans="1:14" x14ac:dyDescent="0.35">
      <c r="A5" s="21">
        <v>1</v>
      </c>
      <c r="B5" s="13">
        <f>Parameters!$C$19+Parameters!$C$20*'GDP simulation'!AP11</f>
        <v>111.13420154945511</v>
      </c>
      <c r="C5" s="13">
        <f>Parameters!$C$19+Parameters!$C$20*'GDP simulation'!AQ11</f>
        <v>113.20770127455712</v>
      </c>
      <c r="D5" s="13">
        <f>Parameters!$C$19+Parameters!$C$20*'GDP simulation'!AR11</f>
        <v>112.76476174415703</v>
      </c>
      <c r="E5" s="13">
        <f>Parameters!$C$19+Parameters!$C$20*'GDP simulation'!AS11</f>
        <v>111.53644738286209</v>
      </c>
      <c r="F5" s="13">
        <f>Parameters!$C$19+Parameters!$C$20*'GDP simulation'!AT11</f>
        <v>110.19670662865167</v>
      </c>
      <c r="G5" s="13">
        <f>Parameters!$C$19+Parameters!$C$20*'GDP simulation'!AU11</f>
        <v>110.8322820119198</v>
      </c>
      <c r="H5" s="13">
        <f>Parameters!$C$19+Parameters!$C$20*'GDP simulation'!AV11</f>
        <v>113.02825932235912</v>
      </c>
      <c r="I5" s="13">
        <f>Parameters!$C$19+Parameters!$C$20*'GDP simulation'!AW11</f>
        <v>115.26661280908878</v>
      </c>
      <c r="J5" s="13">
        <f>Parameters!$C$19+Parameters!$C$20*'GDP simulation'!AX11</f>
        <v>117.14909884181593</v>
      </c>
      <c r="K5" s="13">
        <f>Parameters!$C$19+Parameters!$C$20*'GDP simulation'!AY11</f>
        <v>118.42507347220206</v>
      </c>
      <c r="M5" s="23"/>
      <c r="N5" s="12"/>
    </row>
    <row r="6" spans="1:14" x14ac:dyDescent="0.35">
      <c r="A6" s="21">
        <v>2</v>
      </c>
      <c r="B6" s="13">
        <f>Parameters!$C$19+Parameters!$C$20*'GDP simulation'!AP12</f>
        <v>111.47002727551975</v>
      </c>
      <c r="C6" s="13">
        <f>Parameters!$C$19+Parameters!$C$20*'GDP simulation'!AQ12</f>
        <v>113.70196720388851</v>
      </c>
      <c r="D6" s="13">
        <f>Parameters!$C$19+Parameters!$C$20*'GDP simulation'!AR12</f>
        <v>115.87919929156342</v>
      </c>
      <c r="E6" s="13">
        <f>Parameters!$C$19+Parameters!$C$20*'GDP simulation'!AS12</f>
        <v>115.03222741746939</v>
      </c>
      <c r="F6" s="13">
        <f>Parameters!$C$19+Parameters!$C$20*'GDP simulation'!AT12</f>
        <v>113.82642313258224</v>
      </c>
      <c r="G6" s="13">
        <f>Parameters!$C$19+Parameters!$C$20*'GDP simulation'!AU12</f>
        <v>112.99491378731391</v>
      </c>
      <c r="H6" s="13">
        <f>Parameters!$C$19+Parameters!$C$20*'GDP simulation'!AV12</f>
        <v>113.18932542813785</v>
      </c>
      <c r="I6" s="13">
        <f>Parameters!$C$19+Parameters!$C$20*'GDP simulation'!AW12</f>
        <v>115.14018702046448</v>
      </c>
      <c r="J6" s="13">
        <f>Parameters!$C$19+Parameters!$C$20*'GDP simulation'!AX12</f>
        <v>116.98609198136582</v>
      </c>
      <c r="K6" s="13">
        <f>Parameters!$C$19+Parameters!$C$20*'GDP simulation'!AY12</f>
        <v>117.08873542921548</v>
      </c>
      <c r="M6" s="23"/>
      <c r="N6" s="12"/>
    </row>
    <row r="7" spans="1:14" x14ac:dyDescent="0.35">
      <c r="A7" s="21">
        <v>3</v>
      </c>
      <c r="B7" s="13">
        <f>Parameters!$C$19+Parameters!$C$20*'GDP simulation'!AP13</f>
        <v>109.65701512123906</v>
      </c>
      <c r="C7" s="13">
        <f>Parameters!$C$19+Parameters!$C$20*'GDP simulation'!AQ13</f>
        <v>108.59034134708507</v>
      </c>
      <c r="D7" s="13">
        <f>Parameters!$C$19+Parameters!$C$20*'GDP simulation'!AR13</f>
        <v>107.92977468476123</v>
      </c>
      <c r="E7" s="13">
        <f>Parameters!$C$19+Parameters!$C$20*'GDP simulation'!AS13</f>
        <v>107.52219219686265</v>
      </c>
      <c r="F7" s="13">
        <f>Parameters!$C$19+Parameters!$C$20*'GDP simulation'!AT13</f>
        <v>107.69869808165524</v>
      </c>
      <c r="G7" s="13">
        <f>Parameters!$C$19+Parameters!$C$20*'GDP simulation'!AU13</f>
        <v>107.1482229910505</v>
      </c>
      <c r="H7" s="13">
        <f>Parameters!$C$19+Parameters!$C$20*'GDP simulation'!AV13</f>
        <v>106.3658277216408</v>
      </c>
      <c r="I7" s="13">
        <f>Parameters!$C$19+Parameters!$C$20*'GDP simulation'!AW13</f>
        <v>107.37241047946053</v>
      </c>
      <c r="J7" s="13">
        <f>Parameters!$C$19+Parameters!$C$20*'GDP simulation'!AX13</f>
        <v>107.60605071879692</v>
      </c>
      <c r="K7" s="13">
        <f>Parameters!$C$19+Parameters!$C$20*'GDP simulation'!AY13</f>
        <v>107.38878845963747</v>
      </c>
    </row>
    <row r="8" spans="1:14" x14ac:dyDescent="0.35">
      <c r="A8" s="21">
        <v>4</v>
      </c>
      <c r="B8" s="13">
        <f>Parameters!$C$19+Parameters!$C$20*'GDP simulation'!AP14</f>
        <v>109.71937934081659</v>
      </c>
      <c r="C8" s="13">
        <f>Parameters!$C$19+Parameters!$C$20*'GDP simulation'!AQ14</f>
        <v>109.81537721095222</v>
      </c>
      <c r="D8" s="13">
        <f>Parameters!$C$19+Parameters!$C$20*'GDP simulation'!AR14</f>
        <v>110.71954141914131</v>
      </c>
      <c r="E8" s="13">
        <f>Parameters!$C$19+Parameters!$C$20*'GDP simulation'!AS14</f>
        <v>112.36983369829767</v>
      </c>
      <c r="F8" s="13">
        <f>Parameters!$C$19+Parameters!$C$20*'GDP simulation'!AT14</f>
        <v>111.79672223302326</v>
      </c>
      <c r="G8" s="13">
        <f>Parameters!$C$19+Parameters!$C$20*'GDP simulation'!AU14</f>
        <v>111.89453312506704</v>
      </c>
      <c r="H8" s="13">
        <f>Parameters!$C$19+Parameters!$C$20*'GDP simulation'!AV14</f>
        <v>113.13386379458854</v>
      </c>
      <c r="I8" s="13">
        <f>Parameters!$C$19+Parameters!$C$20*'GDP simulation'!AW14</f>
        <v>114.12354771657213</v>
      </c>
      <c r="J8" s="13">
        <f>Parameters!$C$19+Parameters!$C$20*'GDP simulation'!AX14</f>
        <v>115.99965428845293</v>
      </c>
      <c r="K8" s="13">
        <f>Parameters!$C$19+Parameters!$C$20*'GDP simulation'!AY14</f>
        <v>116.99599961948287</v>
      </c>
    </row>
    <row r="9" spans="1:14" x14ac:dyDescent="0.35">
      <c r="A9" s="21">
        <v>5</v>
      </c>
      <c r="B9" s="13">
        <f>Parameters!$C$19+Parameters!$C$20*'GDP simulation'!AP15</f>
        <v>111.17609906243355</v>
      </c>
      <c r="C9" s="13">
        <f>Parameters!$C$19+Parameters!$C$20*'GDP simulation'!AQ15</f>
        <v>110.75837524290174</v>
      </c>
      <c r="D9" s="13">
        <f>Parameters!$C$19+Parameters!$C$20*'GDP simulation'!AR15</f>
        <v>111.85291289469161</v>
      </c>
      <c r="E9" s="13">
        <f>Parameters!$C$19+Parameters!$C$20*'GDP simulation'!AS15</f>
        <v>112.64934830297844</v>
      </c>
      <c r="F9" s="13">
        <f>Parameters!$C$19+Parameters!$C$20*'GDP simulation'!AT15</f>
        <v>112.81782488145626</v>
      </c>
      <c r="G9" s="13">
        <f>Parameters!$C$19+Parameters!$C$20*'GDP simulation'!AU15</f>
        <v>113.80793357310127</v>
      </c>
      <c r="H9" s="13">
        <f>Parameters!$C$19+Parameters!$C$20*'GDP simulation'!AV15</f>
        <v>114.17248010477721</v>
      </c>
      <c r="I9" s="13">
        <f>Parameters!$C$19+Parameters!$C$20*'GDP simulation'!AW15</f>
        <v>115.73831568582536</v>
      </c>
      <c r="J9" s="13">
        <f>Parameters!$C$19+Parameters!$C$20*'GDP simulation'!AX15</f>
        <v>116.57828798640136</v>
      </c>
      <c r="K9" s="13">
        <f>Parameters!$C$19+Parameters!$C$20*'GDP simulation'!AY15</f>
        <v>116.47208849694078</v>
      </c>
    </row>
    <row r="10" spans="1:14" x14ac:dyDescent="0.35">
      <c r="A10" s="21">
        <v>6</v>
      </c>
      <c r="B10" s="13">
        <f>Parameters!$C$19+Parameters!$C$20*'GDP simulation'!AP16</f>
        <v>110.59285266276545</v>
      </c>
      <c r="C10" s="13">
        <f>Parameters!$C$19+Parameters!$C$20*'GDP simulation'!AQ16</f>
        <v>112.31712654614445</v>
      </c>
      <c r="D10" s="13">
        <f>Parameters!$C$19+Parameters!$C$20*'GDP simulation'!AR16</f>
        <v>113.38543557590596</v>
      </c>
      <c r="E10" s="13">
        <f>Parameters!$C$19+Parameters!$C$20*'GDP simulation'!AS16</f>
        <v>113.35155176134791</v>
      </c>
      <c r="F10" s="13">
        <f>Parameters!$C$19+Parameters!$C$20*'GDP simulation'!AT16</f>
        <v>115.52026329307968</v>
      </c>
      <c r="G10" s="13">
        <f>Parameters!$C$19+Parameters!$C$20*'GDP simulation'!AU16</f>
        <v>116.34000064248718</v>
      </c>
      <c r="H10" s="13">
        <f>Parameters!$C$19+Parameters!$C$20*'GDP simulation'!AV16</f>
        <v>115.78704946412188</v>
      </c>
      <c r="I10" s="13">
        <f>Parameters!$C$19+Parameters!$C$20*'GDP simulation'!AW16</f>
        <v>117.53704444151946</v>
      </c>
      <c r="J10" s="13">
        <f>Parameters!$C$19+Parameters!$C$20*'GDP simulation'!AX16</f>
        <v>120.8105824157693</v>
      </c>
      <c r="K10" s="13">
        <f>Parameters!$C$19+Parameters!$C$20*'GDP simulation'!AY16</f>
        <v>121.8869950140444</v>
      </c>
    </row>
    <row r="11" spans="1:14" x14ac:dyDescent="0.35">
      <c r="A11" s="21">
        <v>7</v>
      </c>
      <c r="B11" s="13">
        <f>Parameters!$C$19+Parameters!$C$20*'GDP simulation'!AP17</f>
        <v>110.32330186750481</v>
      </c>
      <c r="C11" s="13">
        <f>Parameters!$C$19+Parameters!$C$20*'GDP simulation'!AQ17</f>
        <v>110.7132363974532</v>
      </c>
      <c r="D11" s="13">
        <f>Parameters!$C$19+Parameters!$C$20*'GDP simulation'!AR17</f>
        <v>109.93944872568683</v>
      </c>
      <c r="E11" s="13">
        <f>Parameters!$C$19+Parameters!$C$20*'GDP simulation'!AS17</f>
        <v>110.26377714616397</v>
      </c>
      <c r="F11" s="13">
        <f>Parameters!$C$19+Parameters!$C$20*'GDP simulation'!AT17</f>
        <v>109.50667564189534</v>
      </c>
      <c r="G11" s="13">
        <f>Parameters!$C$19+Parameters!$C$20*'GDP simulation'!AU17</f>
        <v>110.46723854743011</v>
      </c>
      <c r="H11" s="13">
        <f>Parameters!$C$19+Parameters!$C$20*'GDP simulation'!AV17</f>
        <v>110.61184488239488</v>
      </c>
      <c r="I11" s="13">
        <f>Parameters!$C$19+Parameters!$C$20*'GDP simulation'!AW17</f>
        <v>111.15211967127735</v>
      </c>
      <c r="J11" s="13">
        <f>Parameters!$C$19+Parameters!$C$20*'GDP simulation'!AX17</f>
        <v>111.3773604431581</v>
      </c>
      <c r="K11" s="13">
        <f>Parameters!$C$19+Parameters!$C$20*'GDP simulation'!AY17</f>
        <v>112.97253572922834</v>
      </c>
    </row>
    <row r="12" spans="1:14" x14ac:dyDescent="0.35">
      <c r="A12" s="21">
        <v>8</v>
      </c>
      <c r="B12" s="13">
        <f>Parameters!$C$19+Parameters!$C$20*'GDP simulation'!AP18</f>
        <v>111.43446359953782</v>
      </c>
      <c r="C12" s="13">
        <f>Parameters!$C$19+Parameters!$C$20*'GDP simulation'!AQ18</f>
        <v>111.72788512554642</v>
      </c>
      <c r="D12" s="13">
        <f>Parameters!$C$19+Parameters!$C$20*'GDP simulation'!AR18</f>
        <v>112.31784342586528</v>
      </c>
      <c r="E12" s="13">
        <f>Parameters!$C$19+Parameters!$C$20*'GDP simulation'!AS18</f>
        <v>113.1429819653127</v>
      </c>
      <c r="F12" s="13">
        <f>Parameters!$C$19+Parameters!$C$20*'GDP simulation'!AT18</f>
        <v>115.30587428143521</v>
      </c>
      <c r="G12" s="13">
        <f>Parameters!$C$19+Parameters!$C$20*'GDP simulation'!AU18</f>
        <v>117.27706233513317</v>
      </c>
      <c r="H12" s="13">
        <f>Parameters!$C$19+Parameters!$C$20*'GDP simulation'!AV18</f>
        <v>116.53823245066408</v>
      </c>
      <c r="I12" s="13">
        <f>Parameters!$C$19+Parameters!$C$20*'GDP simulation'!AW18</f>
        <v>116.48103560315137</v>
      </c>
      <c r="J12" s="13">
        <f>Parameters!$C$19+Parameters!$C$20*'GDP simulation'!AX18</f>
        <v>115.11697010124237</v>
      </c>
      <c r="K12" s="13">
        <f>Parameters!$C$19+Parameters!$C$20*'GDP simulation'!AY18</f>
        <v>113.31225062667076</v>
      </c>
    </row>
    <row r="13" spans="1:14" x14ac:dyDescent="0.35">
      <c r="A13" s="21">
        <v>9</v>
      </c>
      <c r="B13" s="13">
        <f>Parameters!$C$19+Parameters!$C$20*'GDP simulation'!AP19</f>
        <v>109.17394140812435</v>
      </c>
      <c r="C13" s="13">
        <f>Parameters!$C$19+Parameters!$C$20*'GDP simulation'!AQ19</f>
        <v>109.07523200179646</v>
      </c>
      <c r="D13" s="13">
        <f>Parameters!$C$19+Parameters!$C$20*'GDP simulation'!AR19</f>
        <v>108.67132112635781</v>
      </c>
      <c r="E13" s="13">
        <f>Parameters!$C$19+Parameters!$C$20*'GDP simulation'!AS19</f>
        <v>108.46441270052271</v>
      </c>
      <c r="F13" s="13">
        <f>Parameters!$C$19+Parameters!$C$20*'GDP simulation'!AT19</f>
        <v>109.52150106564763</v>
      </c>
      <c r="G13" s="13">
        <f>Parameters!$C$19+Parameters!$C$20*'GDP simulation'!AU19</f>
        <v>111.01668376405127</v>
      </c>
      <c r="H13" s="13">
        <f>Parameters!$C$19+Parameters!$C$20*'GDP simulation'!AV19</f>
        <v>113.25072005728413</v>
      </c>
      <c r="I13" s="13">
        <f>Parameters!$C$19+Parameters!$C$20*'GDP simulation'!AW19</f>
        <v>114.86881868217502</v>
      </c>
      <c r="J13" s="13">
        <f>Parameters!$C$19+Parameters!$C$20*'GDP simulation'!AX19</f>
        <v>116.42805980140268</v>
      </c>
      <c r="K13" s="13">
        <f>Parameters!$C$19+Parameters!$C$20*'GDP simulation'!AY19</f>
        <v>119.25209362538268</v>
      </c>
    </row>
    <row r="14" spans="1:14" x14ac:dyDescent="0.35">
      <c r="A14" s="21">
        <v>10</v>
      </c>
      <c r="B14" s="13">
        <f>Parameters!$C$19+Parameters!$C$20*'GDP simulation'!AP20</f>
        <v>111.46738819483768</v>
      </c>
      <c r="C14" s="13">
        <f>Parameters!$C$19+Parameters!$C$20*'GDP simulation'!AQ20</f>
        <v>114.30332855001001</v>
      </c>
      <c r="D14" s="13">
        <f>Parameters!$C$19+Parameters!$C$20*'GDP simulation'!AR20</f>
        <v>117.30380000001763</v>
      </c>
      <c r="E14" s="13">
        <f>Parameters!$C$19+Parameters!$C$20*'GDP simulation'!AS20</f>
        <v>118.8490155631866</v>
      </c>
      <c r="F14" s="13">
        <f>Parameters!$C$19+Parameters!$C$20*'GDP simulation'!AT20</f>
        <v>120.9131481229805</v>
      </c>
      <c r="G14" s="13">
        <f>Parameters!$C$19+Parameters!$C$20*'GDP simulation'!AU20</f>
        <v>122.09188406355366</v>
      </c>
      <c r="H14" s="13">
        <f>Parameters!$C$19+Parameters!$C$20*'GDP simulation'!AV20</f>
        <v>125.22600340874669</v>
      </c>
      <c r="I14" s="13">
        <f>Parameters!$C$19+Parameters!$C$20*'GDP simulation'!AW20</f>
        <v>129.73277635702411</v>
      </c>
      <c r="J14" s="13">
        <f>Parameters!$C$19+Parameters!$C$20*'GDP simulation'!AX20</f>
        <v>128.88271624375685</v>
      </c>
      <c r="K14" s="13">
        <f>Parameters!$C$19+Parameters!$C$20*'GDP simulation'!AY20</f>
        <v>131.48809166575978</v>
      </c>
    </row>
    <row r="15" spans="1:14" x14ac:dyDescent="0.35">
      <c r="A15" s="21">
        <v>11</v>
      </c>
      <c r="B15" s="13">
        <f>Parameters!$C$19+Parameters!$C$20*'GDP simulation'!AP21</f>
        <v>112.06620758773987</v>
      </c>
      <c r="C15" s="13">
        <f>Parameters!$C$19+Parameters!$C$20*'GDP simulation'!AQ21</f>
        <v>113.08877955223363</v>
      </c>
      <c r="D15" s="13">
        <f>Parameters!$C$19+Parameters!$C$20*'GDP simulation'!AR21</f>
        <v>114.55741406663151</v>
      </c>
      <c r="E15" s="13">
        <f>Parameters!$C$19+Parameters!$C$20*'GDP simulation'!AS21</f>
        <v>116.52937910609434</v>
      </c>
      <c r="F15" s="13">
        <f>Parameters!$C$19+Parameters!$C$20*'GDP simulation'!AT21</f>
        <v>117.02277374041358</v>
      </c>
      <c r="G15" s="13">
        <f>Parameters!$C$19+Parameters!$C$20*'GDP simulation'!AU21</f>
        <v>116.40102094505778</v>
      </c>
      <c r="H15" s="13">
        <f>Parameters!$C$19+Parameters!$C$20*'GDP simulation'!AV21</f>
        <v>118.62998589739473</v>
      </c>
      <c r="I15" s="13">
        <f>Parameters!$C$19+Parameters!$C$20*'GDP simulation'!AW21</f>
        <v>119.08881806119938</v>
      </c>
      <c r="J15" s="13">
        <f>Parameters!$C$19+Parameters!$C$20*'GDP simulation'!AX21</f>
        <v>117.52376841070154</v>
      </c>
      <c r="K15" s="13">
        <f>Parameters!$C$19+Parameters!$C$20*'GDP simulation'!AY21</f>
        <v>119.6006455620432</v>
      </c>
    </row>
    <row r="16" spans="1:14" x14ac:dyDescent="0.35">
      <c r="A16" s="21">
        <v>12</v>
      </c>
      <c r="B16" s="13">
        <f>Parameters!$C$19+Parameters!$C$20*'GDP simulation'!AP22</f>
        <v>110.8508337941258</v>
      </c>
      <c r="C16" s="13">
        <f>Parameters!$C$19+Parameters!$C$20*'GDP simulation'!AQ22</f>
        <v>111.2335076670075</v>
      </c>
      <c r="D16" s="13">
        <f>Parameters!$C$19+Parameters!$C$20*'GDP simulation'!AR22</f>
        <v>110.20633694627257</v>
      </c>
      <c r="E16" s="13">
        <f>Parameters!$C$19+Parameters!$C$20*'GDP simulation'!AS22</f>
        <v>108.97821840354685</v>
      </c>
      <c r="F16" s="13">
        <f>Parameters!$C$19+Parameters!$C$20*'GDP simulation'!AT22</f>
        <v>109.59026334625787</v>
      </c>
      <c r="G16" s="13">
        <f>Parameters!$C$19+Parameters!$C$20*'GDP simulation'!AU22</f>
        <v>109.59559303959938</v>
      </c>
      <c r="H16" s="13">
        <f>Parameters!$C$19+Parameters!$C$20*'GDP simulation'!AV22</f>
        <v>108.5873041743441</v>
      </c>
      <c r="I16" s="13">
        <f>Parameters!$C$19+Parameters!$C$20*'GDP simulation'!AW22</f>
        <v>109.76471031236194</v>
      </c>
      <c r="J16" s="13">
        <f>Parameters!$C$19+Parameters!$C$20*'GDP simulation'!AX22</f>
        <v>109.38859223232902</v>
      </c>
      <c r="K16" s="13">
        <f>Parameters!$C$19+Parameters!$C$20*'GDP simulation'!AY22</f>
        <v>109.97900792098363</v>
      </c>
    </row>
    <row r="17" spans="1:11" x14ac:dyDescent="0.35">
      <c r="A17" s="21">
        <v>13</v>
      </c>
      <c r="B17" s="13">
        <f>Parameters!$C$19+Parameters!$C$20*'GDP simulation'!AP23</f>
        <v>111.30678254997818</v>
      </c>
      <c r="C17" s="13">
        <f>Parameters!$C$19+Parameters!$C$20*'GDP simulation'!AQ23</f>
        <v>113.6672024591397</v>
      </c>
      <c r="D17" s="13">
        <f>Parameters!$C$19+Parameters!$C$20*'GDP simulation'!AR23</f>
        <v>114.14572421316129</v>
      </c>
      <c r="E17" s="13">
        <f>Parameters!$C$19+Parameters!$C$20*'GDP simulation'!AS23</f>
        <v>112.87910414164131</v>
      </c>
      <c r="F17" s="13">
        <f>Parameters!$C$19+Parameters!$C$20*'GDP simulation'!AT23</f>
        <v>112.40559936241782</v>
      </c>
      <c r="G17" s="13">
        <f>Parameters!$C$19+Parameters!$C$20*'GDP simulation'!AU23</f>
        <v>113.38183242565066</v>
      </c>
      <c r="H17" s="13">
        <f>Parameters!$C$19+Parameters!$C$20*'GDP simulation'!AV23</f>
        <v>112.61924367184886</v>
      </c>
      <c r="I17" s="13">
        <f>Parameters!$C$19+Parameters!$C$20*'GDP simulation'!AW23</f>
        <v>111.40490015752746</v>
      </c>
      <c r="J17" s="13">
        <f>Parameters!$C$19+Parameters!$C$20*'GDP simulation'!AX23</f>
        <v>110.01278217382074</v>
      </c>
      <c r="K17" s="13">
        <f>Parameters!$C$19+Parameters!$C$20*'GDP simulation'!AY23</f>
        <v>111.28736091205157</v>
      </c>
    </row>
    <row r="18" spans="1:11" x14ac:dyDescent="0.35">
      <c r="A18" s="21">
        <v>14</v>
      </c>
      <c r="B18" s="13">
        <f>Parameters!$C$19+Parameters!$C$20*'GDP simulation'!AP24</f>
        <v>111.79282928007321</v>
      </c>
      <c r="C18" s="13">
        <f>Parameters!$C$19+Parameters!$C$20*'GDP simulation'!AQ24</f>
        <v>114.60104838384966</v>
      </c>
      <c r="D18" s="13">
        <f>Parameters!$C$19+Parameters!$C$20*'GDP simulation'!AR24</f>
        <v>118.18782960271967</v>
      </c>
      <c r="E18" s="13">
        <f>Parameters!$C$19+Parameters!$C$20*'GDP simulation'!AS24</f>
        <v>118.92154958675829</v>
      </c>
      <c r="F18" s="13">
        <f>Parameters!$C$19+Parameters!$C$20*'GDP simulation'!AT24</f>
        <v>119.1165382935489</v>
      </c>
      <c r="G18" s="13">
        <f>Parameters!$C$19+Parameters!$C$20*'GDP simulation'!AU24</f>
        <v>117.59353734935021</v>
      </c>
      <c r="H18" s="13">
        <f>Parameters!$C$19+Parameters!$C$20*'GDP simulation'!AV24</f>
        <v>117.41570356995108</v>
      </c>
      <c r="I18" s="13">
        <f>Parameters!$C$19+Parameters!$C$20*'GDP simulation'!AW24</f>
        <v>118.86573407978163</v>
      </c>
      <c r="J18" s="13">
        <f>Parameters!$C$19+Parameters!$C$20*'GDP simulation'!AX24</f>
        <v>121.85657087835001</v>
      </c>
      <c r="K18" s="13">
        <f>Parameters!$C$19+Parameters!$C$20*'GDP simulation'!AY24</f>
        <v>125.18189327336538</v>
      </c>
    </row>
    <row r="19" spans="1:11" x14ac:dyDescent="0.35">
      <c r="A19" s="21">
        <v>15</v>
      </c>
      <c r="B19" s="13">
        <f>Parameters!$C$19+Parameters!$C$20*'GDP simulation'!AP25</f>
        <v>109.17111545720124</v>
      </c>
      <c r="C19" s="13">
        <f>Parameters!$C$19+Parameters!$C$20*'GDP simulation'!AQ25</f>
        <v>109.63061357522153</v>
      </c>
      <c r="D19" s="13">
        <f>Parameters!$C$19+Parameters!$C$20*'GDP simulation'!AR25</f>
        <v>110.9118042856088</v>
      </c>
      <c r="E19" s="13">
        <f>Parameters!$C$19+Parameters!$C$20*'GDP simulation'!AS25</f>
        <v>110.55735227826202</v>
      </c>
      <c r="F19" s="13">
        <f>Parameters!$C$19+Parameters!$C$20*'GDP simulation'!AT25</f>
        <v>109.85182540779874</v>
      </c>
      <c r="G19" s="13">
        <f>Parameters!$C$19+Parameters!$C$20*'GDP simulation'!AU25</f>
        <v>108.71374852903172</v>
      </c>
      <c r="H19" s="13">
        <f>Parameters!$C$19+Parameters!$C$20*'GDP simulation'!AV25</f>
        <v>108.25449122981959</v>
      </c>
      <c r="I19" s="13">
        <f>Parameters!$C$19+Parameters!$C$20*'GDP simulation'!AW25</f>
        <v>108.10161880058</v>
      </c>
      <c r="J19" s="13">
        <f>Parameters!$C$19+Parameters!$C$20*'GDP simulation'!AX25</f>
        <v>108.6229709577445</v>
      </c>
      <c r="K19" s="13">
        <f>Parameters!$C$19+Parameters!$C$20*'GDP simulation'!AY25</f>
        <v>108.3650660449271</v>
      </c>
    </row>
    <row r="20" spans="1:11" x14ac:dyDescent="0.35">
      <c r="A20" s="21">
        <v>16</v>
      </c>
      <c r="B20" s="13">
        <f>Parameters!$C$19+Parameters!$C$20*'GDP simulation'!AP26</f>
        <v>111.77438995058182</v>
      </c>
      <c r="C20" s="13">
        <f>Parameters!$C$19+Parameters!$C$20*'GDP simulation'!AQ26</f>
        <v>112.95104679757091</v>
      </c>
      <c r="D20" s="13">
        <f>Parameters!$C$19+Parameters!$C$20*'GDP simulation'!AR26</f>
        <v>112.35580633093464</v>
      </c>
      <c r="E20" s="13">
        <f>Parameters!$C$19+Parameters!$C$20*'GDP simulation'!AS26</f>
        <v>113.55033766114208</v>
      </c>
      <c r="F20" s="13">
        <f>Parameters!$C$19+Parameters!$C$20*'GDP simulation'!AT26</f>
        <v>115.33039691476499</v>
      </c>
      <c r="G20" s="13">
        <f>Parameters!$C$19+Parameters!$C$20*'GDP simulation'!AU26</f>
        <v>117.07225045802818</v>
      </c>
      <c r="H20" s="13">
        <f>Parameters!$C$19+Parameters!$C$20*'GDP simulation'!AV26</f>
        <v>119.52807682359803</v>
      </c>
      <c r="I20" s="13">
        <f>Parameters!$C$19+Parameters!$C$20*'GDP simulation'!AW26</f>
        <v>121.7846249280438</v>
      </c>
      <c r="J20" s="13">
        <f>Parameters!$C$19+Parameters!$C$20*'GDP simulation'!AX26</f>
        <v>123.61313607755918</v>
      </c>
      <c r="K20" s="13">
        <f>Parameters!$C$19+Parameters!$C$20*'GDP simulation'!AY26</f>
        <v>125.58950103362481</v>
      </c>
    </row>
    <row r="21" spans="1:11" x14ac:dyDescent="0.35">
      <c r="A21" s="21">
        <v>17</v>
      </c>
      <c r="B21" s="13">
        <f>Parameters!$C$19+Parameters!$C$20*'GDP simulation'!AP27</f>
        <v>108.94506907099877</v>
      </c>
      <c r="C21" s="13">
        <f>Parameters!$C$19+Parameters!$C$20*'GDP simulation'!AQ27</f>
        <v>108.95008801734585</v>
      </c>
      <c r="D21" s="13">
        <f>Parameters!$C$19+Parameters!$C$20*'GDP simulation'!AR27</f>
        <v>108.15355929532325</v>
      </c>
      <c r="E21" s="13">
        <f>Parameters!$C$19+Parameters!$C$20*'GDP simulation'!AS27</f>
        <v>106.94375877536515</v>
      </c>
      <c r="F21" s="13">
        <f>Parameters!$C$19+Parameters!$C$20*'GDP simulation'!AT27</f>
        <v>107.29319613683379</v>
      </c>
      <c r="G21" s="13">
        <f>Parameters!$C$19+Parameters!$C$20*'GDP simulation'!AU27</f>
        <v>108.00006735848633</v>
      </c>
      <c r="H21" s="13">
        <f>Parameters!$C$19+Parameters!$C$20*'GDP simulation'!AV27</f>
        <v>109.4731988369325</v>
      </c>
      <c r="I21" s="13">
        <f>Parameters!$C$19+Parameters!$C$20*'GDP simulation'!AW27</f>
        <v>110.34430255339575</v>
      </c>
      <c r="J21" s="13">
        <f>Parameters!$C$19+Parameters!$C$20*'GDP simulation'!AX27</f>
        <v>109.3463803320418</v>
      </c>
      <c r="K21" s="13">
        <f>Parameters!$C$19+Parameters!$C$20*'GDP simulation'!AY27</f>
        <v>109.11940341268121</v>
      </c>
    </row>
    <row r="22" spans="1:11" x14ac:dyDescent="0.35">
      <c r="A22" s="21">
        <v>18</v>
      </c>
      <c r="B22" s="13">
        <f>Parameters!$C$19+Parameters!$C$20*'GDP simulation'!AP28</f>
        <v>111.01446264334689</v>
      </c>
      <c r="C22" s="13">
        <f>Parameters!$C$19+Parameters!$C$20*'GDP simulation'!AQ28</f>
        <v>112.97517012428492</v>
      </c>
      <c r="D22" s="13">
        <f>Parameters!$C$19+Parameters!$C$20*'GDP simulation'!AR28</f>
        <v>113.12432880864498</v>
      </c>
      <c r="E22" s="13">
        <f>Parameters!$C$19+Parameters!$C$20*'GDP simulation'!AS28</f>
        <v>112.00016785545039</v>
      </c>
      <c r="F22" s="13">
        <f>Parameters!$C$19+Parameters!$C$20*'GDP simulation'!AT28</f>
        <v>113.11736292200564</v>
      </c>
      <c r="G22" s="13">
        <f>Parameters!$C$19+Parameters!$C$20*'GDP simulation'!AU28</f>
        <v>115.5947492171113</v>
      </c>
      <c r="H22" s="13">
        <f>Parameters!$C$19+Parameters!$C$20*'GDP simulation'!AV28</f>
        <v>117.50327289588475</v>
      </c>
      <c r="I22" s="13">
        <f>Parameters!$C$19+Parameters!$C$20*'GDP simulation'!AW28</f>
        <v>117.05188858207748</v>
      </c>
      <c r="J22" s="13">
        <f>Parameters!$C$19+Parameters!$C$20*'GDP simulation'!AX28</f>
        <v>115.92108334846944</v>
      </c>
      <c r="K22" s="13">
        <f>Parameters!$C$19+Parameters!$C$20*'GDP simulation'!AY28</f>
        <v>114.78101614026927</v>
      </c>
    </row>
    <row r="23" spans="1:11" x14ac:dyDescent="0.35">
      <c r="A23" s="21">
        <v>19</v>
      </c>
      <c r="B23" s="13">
        <f>Parameters!$C$19+Parameters!$C$20*'GDP simulation'!AP29</f>
        <v>109.52237946851082</v>
      </c>
      <c r="C23" s="13">
        <f>Parameters!$C$19+Parameters!$C$20*'GDP simulation'!AQ29</f>
        <v>109.8988210912066</v>
      </c>
      <c r="D23" s="13">
        <f>Parameters!$C$19+Parameters!$C$20*'GDP simulation'!AR29</f>
        <v>109.06478125465624</v>
      </c>
      <c r="E23" s="13">
        <f>Parameters!$C$19+Parameters!$C$20*'GDP simulation'!AS29</f>
        <v>109.46396344097845</v>
      </c>
      <c r="F23" s="13">
        <f>Parameters!$C$19+Parameters!$C$20*'GDP simulation'!AT29</f>
        <v>110.08475435083815</v>
      </c>
      <c r="G23" s="13">
        <f>Parameters!$C$19+Parameters!$C$20*'GDP simulation'!AU29</f>
        <v>111.30641349395934</v>
      </c>
      <c r="H23" s="13">
        <f>Parameters!$C$19+Parameters!$C$20*'GDP simulation'!AV29</f>
        <v>112.23278127148792</v>
      </c>
      <c r="I23" s="13">
        <f>Parameters!$C$19+Parameters!$C$20*'GDP simulation'!AW29</f>
        <v>112.19975173989738</v>
      </c>
      <c r="J23" s="13">
        <f>Parameters!$C$19+Parameters!$C$20*'GDP simulation'!AX29</f>
        <v>113.82427250139057</v>
      </c>
      <c r="K23" s="13">
        <f>Parameters!$C$19+Parameters!$C$20*'GDP simulation'!AY29</f>
        <v>113.35946314877609</v>
      </c>
    </row>
    <row r="24" spans="1:11" x14ac:dyDescent="0.35">
      <c r="A24" s="21">
        <v>20</v>
      </c>
      <c r="B24" s="13">
        <f>Parameters!$C$19+Parameters!$C$20*'GDP simulation'!AP30</f>
        <v>111.58481735871786</v>
      </c>
      <c r="C24" s="13">
        <f>Parameters!$C$19+Parameters!$C$20*'GDP simulation'!AQ30</f>
        <v>111.36178468650719</v>
      </c>
      <c r="D24" s="13">
        <f>Parameters!$C$19+Parameters!$C$20*'GDP simulation'!AR30</f>
        <v>111.15176448951544</v>
      </c>
      <c r="E24" s="13">
        <f>Parameters!$C$19+Parameters!$C$20*'GDP simulation'!AS30</f>
        <v>112.17681780205655</v>
      </c>
      <c r="F24" s="13">
        <f>Parameters!$C$19+Parameters!$C$20*'GDP simulation'!AT30</f>
        <v>113.98519093244292</v>
      </c>
      <c r="G24" s="13">
        <f>Parameters!$C$19+Parameters!$C$20*'GDP simulation'!AU30</f>
        <v>116.30270244945305</v>
      </c>
      <c r="H24" s="13">
        <f>Parameters!$C$19+Parameters!$C$20*'GDP simulation'!AV30</f>
        <v>115.92014469981804</v>
      </c>
      <c r="I24" s="13">
        <f>Parameters!$C$19+Parameters!$C$20*'GDP simulation'!AW30</f>
        <v>117.15333479674455</v>
      </c>
      <c r="J24" s="13">
        <f>Parameters!$C$19+Parameters!$C$20*'GDP simulation'!AX30</f>
        <v>117.82518798599503</v>
      </c>
      <c r="K24" s="13">
        <f>Parameters!$C$19+Parameters!$C$20*'GDP simulation'!AY30</f>
        <v>119.31675279946818</v>
      </c>
    </row>
    <row r="25" spans="1:11" x14ac:dyDescent="0.35">
      <c r="A25" s="21">
        <v>21</v>
      </c>
      <c r="B25" s="13">
        <f>Parameters!$C$19+Parameters!$C$20*'GDP simulation'!AP31</f>
        <v>111.71810919471142</v>
      </c>
      <c r="C25" s="13">
        <f>Parameters!$C$19+Parameters!$C$20*'GDP simulation'!AQ31</f>
        <v>113.12213823246752</v>
      </c>
      <c r="D25" s="13">
        <f>Parameters!$C$19+Parameters!$C$20*'GDP simulation'!AR31</f>
        <v>114.23935390941398</v>
      </c>
      <c r="E25" s="13">
        <f>Parameters!$C$19+Parameters!$C$20*'GDP simulation'!AS31</f>
        <v>114.61718133725849</v>
      </c>
      <c r="F25" s="13">
        <f>Parameters!$C$19+Parameters!$C$20*'GDP simulation'!AT31</f>
        <v>115.01587514836518</v>
      </c>
      <c r="G25" s="13">
        <f>Parameters!$C$19+Parameters!$C$20*'GDP simulation'!AU31</f>
        <v>114.48856922961637</v>
      </c>
      <c r="H25" s="13">
        <f>Parameters!$C$19+Parameters!$C$20*'GDP simulation'!AV31</f>
        <v>115.88574777049158</v>
      </c>
      <c r="I25" s="13">
        <f>Parameters!$C$19+Parameters!$C$20*'GDP simulation'!AW31</f>
        <v>116.78322060967392</v>
      </c>
      <c r="J25" s="13">
        <f>Parameters!$C$19+Parameters!$C$20*'GDP simulation'!AX31</f>
        <v>115.2187399027963</v>
      </c>
      <c r="K25" s="13">
        <f>Parameters!$C$19+Parameters!$C$20*'GDP simulation'!AY31</f>
        <v>114.83236348067828</v>
      </c>
    </row>
    <row r="26" spans="1:11" x14ac:dyDescent="0.35">
      <c r="A26" s="21">
        <v>22</v>
      </c>
      <c r="B26" s="13">
        <f>Parameters!$C$19+Parameters!$C$20*'GDP simulation'!AP32</f>
        <v>109.48050957972384</v>
      </c>
      <c r="C26" s="13">
        <f>Parameters!$C$19+Parameters!$C$20*'GDP simulation'!AQ32</f>
        <v>109.62886611547201</v>
      </c>
      <c r="D26" s="13">
        <f>Parameters!$C$19+Parameters!$C$20*'GDP simulation'!AR32</f>
        <v>109.22177471646378</v>
      </c>
      <c r="E26" s="13">
        <f>Parameters!$C$19+Parameters!$C$20*'GDP simulation'!AS32</f>
        <v>108.34257494834932</v>
      </c>
      <c r="F26" s="13">
        <f>Parameters!$C$19+Parameters!$C$20*'GDP simulation'!AT32</f>
        <v>107.689698069492</v>
      </c>
      <c r="G26" s="13">
        <f>Parameters!$C$19+Parameters!$C$20*'GDP simulation'!AU32</f>
        <v>107.39339081909687</v>
      </c>
      <c r="H26" s="13">
        <f>Parameters!$C$19+Parameters!$C$20*'GDP simulation'!AV32</f>
        <v>107.71243751014664</v>
      </c>
      <c r="I26" s="13">
        <f>Parameters!$C$19+Parameters!$C$20*'GDP simulation'!AW32</f>
        <v>109.20059812364335</v>
      </c>
      <c r="J26" s="13">
        <f>Parameters!$C$19+Parameters!$C$20*'GDP simulation'!AX32</f>
        <v>108.91277865987931</v>
      </c>
      <c r="K26" s="13">
        <f>Parameters!$C$19+Parameters!$C$20*'GDP simulation'!AY32</f>
        <v>109.79128168203513</v>
      </c>
    </row>
    <row r="27" spans="1:11" x14ac:dyDescent="0.35">
      <c r="A27" s="21">
        <v>23</v>
      </c>
      <c r="B27" s="13">
        <f>Parameters!$C$19+Parameters!$C$20*'GDP simulation'!AP33</f>
        <v>110.63785061197576</v>
      </c>
      <c r="C27" s="13">
        <f>Parameters!$C$19+Parameters!$C$20*'GDP simulation'!AQ33</f>
        <v>110.15568311587836</v>
      </c>
      <c r="D27" s="13">
        <f>Parameters!$C$19+Parameters!$C$20*'GDP simulation'!AR33</f>
        <v>111.38401992692511</v>
      </c>
      <c r="E27" s="13">
        <f>Parameters!$C$19+Parameters!$C$20*'GDP simulation'!AS33</f>
        <v>113.43909475512523</v>
      </c>
      <c r="F27" s="13">
        <f>Parameters!$C$19+Parameters!$C$20*'GDP simulation'!AT33</f>
        <v>115.11317594394288</v>
      </c>
      <c r="G27" s="13">
        <f>Parameters!$C$19+Parameters!$C$20*'GDP simulation'!AU33</f>
        <v>117.68996152095004</v>
      </c>
      <c r="H27" s="13">
        <f>Parameters!$C$19+Parameters!$C$20*'GDP simulation'!AV33</f>
        <v>118.50253159299746</v>
      </c>
      <c r="I27" s="13">
        <f>Parameters!$C$19+Parameters!$C$20*'GDP simulation'!AW33</f>
        <v>119.50214648879424</v>
      </c>
      <c r="J27" s="13">
        <f>Parameters!$C$19+Parameters!$C$20*'GDP simulation'!AX33</f>
        <v>120.60119855477839</v>
      </c>
      <c r="K27" s="13">
        <f>Parameters!$C$19+Parameters!$C$20*'GDP simulation'!AY33</f>
        <v>122.77497137123527</v>
      </c>
    </row>
    <row r="28" spans="1:11" x14ac:dyDescent="0.35">
      <c r="A28" s="21">
        <v>24</v>
      </c>
      <c r="B28" s="13">
        <f>Parameters!$C$19+Parameters!$C$20*'GDP simulation'!AP34</f>
        <v>109.37542663152021</v>
      </c>
      <c r="C28" s="13">
        <f>Parameters!$C$19+Parameters!$C$20*'GDP simulation'!AQ34</f>
        <v>110.8611888889174</v>
      </c>
      <c r="D28" s="13">
        <f>Parameters!$C$19+Parameters!$C$20*'GDP simulation'!AR34</f>
        <v>111.89796483688592</v>
      </c>
      <c r="E28" s="13">
        <f>Parameters!$C$19+Parameters!$C$20*'GDP simulation'!AS34</f>
        <v>113.29627089607246</v>
      </c>
      <c r="F28" s="13">
        <f>Parameters!$C$19+Parameters!$C$20*'GDP simulation'!AT34</f>
        <v>113.37707724899575</v>
      </c>
      <c r="G28" s="13">
        <f>Parameters!$C$19+Parameters!$C$20*'GDP simulation'!AU34</f>
        <v>113.08711205105152</v>
      </c>
      <c r="H28" s="13">
        <f>Parameters!$C$19+Parameters!$C$20*'GDP simulation'!AV34</f>
        <v>111.93033555239303</v>
      </c>
      <c r="I28" s="13">
        <f>Parameters!$C$19+Parameters!$C$20*'GDP simulation'!AW34</f>
        <v>111.26832238830673</v>
      </c>
      <c r="J28" s="13">
        <f>Parameters!$C$19+Parameters!$C$20*'GDP simulation'!AX34</f>
        <v>110.0018969387859</v>
      </c>
      <c r="K28" s="13">
        <f>Parameters!$C$19+Parameters!$C$20*'GDP simulation'!AY34</f>
        <v>110.5119234712495</v>
      </c>
    </row>
    <row r="29" spans="1:11" x14ac:dyDescent="0.35">
      <c r="A29" s="21">
        <v>25</v>
      </c>
      <c r="B29" s="13">
        <f>Parameters!$C$19+Parameters!$C$20*'GDP simulation'!AP35</f>
        <v>111.26814069356826</v>
      </c>
      <c r="C29" s="13">
        <f>Parameters!$C$19+Parameters!$C$20*'GDP simulation'!AQ35</f>
        <v>113.49478531635317</v>
      </c>
      <c r="D29" s="13">
        <f>Parameters!$C$19+Parameters!$C$20*'GDP simulation'!AR35</f>
        <v>114.23481170919317</v>
      </c>
      <c r="E29" s="13">
        <f>Parameters!$C$19+Parameters!$C$20*'GDP simulation'!AS35</f>
        <v>114.05143510461109</v>
      </c>
      <c r="F29" s="13">
        <f>Parameters!$C$19+Parameters!$C$20*'GDP simulation'!AT35</f>
        <v>113.82982983330204</v>
      </c>
      <c r="G29" s="13">
        <f>Parameters!$C$19+Parameters!$C$20*'GDP simulation'!AU35</f>
        <v>114.34787030978276</v>
      </c>
      <c r="H29" s="13">
        <f>Parameters!$C$19+Parameters!$C$20*'GDP simulation'!AV35</f>
        <v>116.14655364630696</v>
      </c>
      <c r="I29" s="13">
        <f>Parameters!$C$19+Parameters!$C$20*'GDP simulation'!AW35</f>
        <v>116.3735852345288</v>
      </c>
      <c r="J29" s="13">
        <f>Parameters!$C$19+Parameters!$C$20*'GDP simulation'!AX35</f>
        <v>118.1308274080673</v>
      </c>
      <c r="K29" s="13">
        <f>Parameters!$C$19+Parameters!$C$20*'GDP simulation'!AY35</f>
        <v>121.62310484368578</v>
      </c>
    </row>
    <row r="30" spans="1:11" x14ac:dyDescent="0.35">
      <c r="A30" s="21">
        <v>26</v>
      </c>
      <c r="B30" s="13">
        <f>Parameters!$C$19+Parameters!$C$20*'GDP simulation'!AP36</f>
        <v>108.50692288809771</v>
      </c>
      <c r="C30" s="13">
        <f>Parameters!$C$19+Parameters!$C$20*'GDP simulation'!AQ36</f>
        <v>109.67840508032154</v>
      </c>
      <c r="D30" s="13">
        <f>Parameters!$C$19+Parameters!$C$20*'GDP simulation'!AR36</f>
        <v>109.33933907285979</v>
      </c>
      <c r="E30" s="13">
        <f>Parameters!$C$19+Parameters!$C$20*'GDP simulation'!AS36</f>
        <v>108.09640305400009</v>
      </c>
      <c r="F30" s="13">
        <f>Parameters!$C$19+Parameters!$C$20*'GDP simulation'!AT36</f>
        <v>107.83212994053943</v>
      </c>
      <c r="G30" s="13">
        <f>Parameters!$C$19+Parameters!$C$20*'GDP simulation'!AU36</f>
        <v>106.96650423252127</v>
      </c>
      <c r="H30" s="13">
        <f>Parameters!$C$19+Parameters!$C$20*'GDP simulation'!AV36</f>
        <v>106.56259359711305</v>
      </c>
      <c r="I30" s="13">
        <f>Parameters!$C$19+Parameters!$C$20*'GDP simulation'!AW36</f>
        <v>106.11960842153481</v>
      </c>
      <c r="J30" s="13">
        <f>Parameters!$C$19+Parameters!$C$20*'GDP simulation'!AX36</f>
        <v>106.83018006214702</v>
      </c>
      <c r="K30" s="13">
        <f>Parameters!$C$19+Parameters!$C$20*'GDP simulation'!AY36</f>
        <v>107.5713835927003</v>
      </c>
    </row>
    <row r="31" spans="1:11" x14ac:dyDescent="0.35">
      <c r="A31" s="21">
        <v>27</v>
      </c>
      <c r="B31" s="13">
        <f>Parameters!$C$19+Parameters!$C$20*'GDP simulation'!AP37</f>
        <v>109.828043479288</v>
      </c>
      <c r="C31" s="13">
        <f>Parameters!$C$19+Parameters!$C$20*'GDP simulation'!AQ37</f>
        <v>108.70151215739959</v>
      </c>
      <c r="D31" s="13">
        <f>Parameters!$C$19+Parameters!$C$20*'GDP simulation'!AR37</f>
        <v>108.57269401651071</v>
      </c>
      <c r="E31" s="13">
        <f>Parameters!$C$19+Parameters!$C$20*'GDP simulation'!AS37</f>
        <v>109.58011834604692</v>
      </c>
      <c r="F31" s="13">
        <f>Parameters!$C$19+Parameters!$C$20*'GDP simulation'!AT37</f>
        <v>109.9069485080623</v>
      </c>
      <c r="G31" s="13">
        <f>Parameters!$C$19+Parameters!$C$20*'GDP simulation'!AU37</f>
        <v>109.5710508809959</v>
      </c>
      <c r="H31" s="13">
        <f>Parameters!$C$19+Parameters!$C$20*'GDP simulation'!AV37</f>
        <v>110.95055361628445</v>
      </c>
      <c r="I31" s="13">
        <f>Parameters!$C$19+Parameters!$C$20*'GDP simulation'!AW37</f>
        <v>113.31191756105514</v>
      </c>
      <c r="J31" s="13">
        <f>Parameters!$C$19+Parameters!$C$20*'GDP simulation'!AX37</f>
        <v>116.25660968105781</v>
      </c>
      <c r="K31" s="13">
        <f>Parameters!$C$19+Parameters!$C$20*'GDP simulation'!AY37</f>
        <v>117.90836606875612</v>
      </c>
    </row>
    <row r="32" spans="1:11" x14ac:dyDescent="0.35">
      <c r="A32" s="21">
        <v>28</v>
      </c>
      <c r="B32" s="13">
        <f>Parameters!$C$19+Parameters!$C$20*'GDP simulation'!AP38</f>
        <v>109.2321938166051</v>
      </c>
      <c r="C32" s="13">
        <f>Parameters!$C$19+Parameters!$C$20*'GDP simulation'!AQ38</f>
        <v>108.20199278453546</v>
      </c>
      <c r="D32" s="13">
        <f>Parameters!$C$19+Parameters!$C$20*'GDP simulation'!AR38</f>
        <v>107.47093308071274</v>
      </c>
      <c r="E32" s="13">
        <f>Parameters!$C$19+Parameters!$C$20*'GDP simulation'!AS38</f>
        <v>106.56187589038059</v>
      </c>
      <c r="F32" s="13">
        <f>Parameters!$C$19+Parameters!$C$20*'GDP simulation'!AT38</f>
        <v>107.31616120952407</v>
      </c>
      <c r="G32" s="13">
        <f>Parameters!$C$19+Parameters!$C$20*'GDP simulation'!AU38</f>
        <v>108.39424757185427</v>
      </c>
      <c r="H32" s="13">
        <f>Parameters!$C$19+Parameters!$C$20*'GDP simulation'!AV38</f>
        <v>109.46355144067896</v>
      </c>
      <c r="I32" s="13">
        <f>Parameters!$C$19+Parameters!$C$20*'GDP simulation'!AW38</f>
        <v>111.07852001698265</v>
      </c>
      <c r="J32" s="13">
        <f>Parameters!$C$19+Parameters!$C$20*'GDP simulation'!AX38</f>
        <v>111.37684306290467</v>
      </c>
      <c r="K32" s="13">
        <f>Parameters!$C$19+Parameters!$C$20*'GDP simulation'!AY38</f>
        <v>110.55285750562757</v>
      </c>
    </row>
    <row r="33" spans="1:11" x14ac:dyDescent="0.35">
      <c r="A33" s="21">
        <v>29</v>
      </c>
      <c r="B33" s="13">
        <f>Parameters!$C$19+Parameters!$C$20*'GDP simulation'!AP39</f>
        <v>111.11812603423613</v>
      </c>
      <c r="C33" s="13">
        <f>Parameters!$C$19+Parameters!$C$20*'GDP simulation'!AQ39</f>
        <v>111.03193109458751</v>
      </c>
      <c r="D33" s="13">
        <f>Parameters!$C$19+Parameters!$C$20*'GDP simulation'!AR39</f>
        <v>111.81100998362326</v>
      </c>
      <c r="E33" s="13">
        <f>Parameters!$C$19+Parameters!$C$20*'GDP simulation'!AS39</f>
        <v>111.59393281304696</v>
      </c>
      <c r="F33" s="13">
        <f>Parameters!$C$19+Parameters!$C$20*'GDP simulation'!AT39</f>
        <v>112.64812488408614</v>
      </c>
      <c r="G33" s="13">
        <f>Parameters!$C$19+Parameters!$C$20*'GDP simulation'!AU39</f>
        <v>112.20297566837672</v>
      </c>
      <c r="H33" s="13">
        <f>Parameters!$C$19+Parameters!$C$20*'GDP simulation'!AV39</f>
        <v>111.95159337339227</v>
      </c>
      <c r="I33" s="13">
        <f>Parameters!$C$19+Parameters!$C$20*'GDP simulation'!AW39</f>
        <v>112.26824202911206</v>
      </c>
      <c r="J33" s="13">
        <f>Parameters!$C$19+Parameters!$C$20*'GDP simulation'!AX39</f>
        <v>114.57941424362032</v>
      </c>
      <c r="K33" s="13">
        <f>Parameters!$C$19+Parameters!$C$20*'GDP simulation'!AY39</f>
        <v>116.40248977788912</v>
      </c>
    </row>
    <row r="34" spans="1:11" x14ac:dyDescent="0.35">
      <c r="A34" s="21">
        <v>30</v>
      </c>
      <c r="B34" s="13">
        <f>Parameters!$C$19+Parameters!$C$20*'GDP simulation'!AP40</f>
        <v>110.47562538980115</v>
      </c>
      <c r="C34" s="13">
        <f>Parameters!$C$19+Parameters!$C$20*'GDP simulation'!AQ40</f>
        <v>110.80278874403216</v>
      </c>
      <c r="D34" s="13">
        <f>Parameters!$C$19+Parameters!$C$20*'GDP simulation'!AR40</f>
        <v>110.98110497639618</v>
      </c>
      <c r="E34" s="13">
        <f>Parameters!$C$19+Parameters!$C$20*'GDP simulation'!AS40</f>
        <v>111.52045222119129</v>
      </c>
      <c r="F34" s="13">
        <f>Parameters!$C$19+Parameters!$C$20*'GDP simulation'!AT40</f>
        <v>113.81835430012359</v>
      </c>
      <c r="G34" s="13">
        <f>Parameters!$C$19+Parameters!$C$20*'GDP simulation'!AU40</f>
        <v>116.15351267688007</v>
      </c>
      <c r="H34" s="13">
        <f>Parameters!$C$19+Parameters!$C$20*'GDP simulation'!AV40</f>
        <v>117.59242917760832</v>
      </c>
      <c r="I34" s="13">
        <f>Parameters!$C$19+Parameters!$C$20*'GDP simulation'!AW40</f>
        <v>118.08715843079078</v>
      </c>
      <c r="J34" s="13">
        <f>Parameters!$C$19+Parameters!$C$20*'GDP simulation'!AX40</f>
        <v>117.58777593861456</v>
      </c>
      <c r="K34" s="13">
        <f>Parameters!$C$19+Parameters!$C$20*'GDP simulation'!AY40</f>
        <v>118.77917826003355</v>
      </c>
    </row>
    <row r="35" spans="1:11" x14ac:dyDescent="0.35">
      <c r="A35" s="21">
        <v>31</v>
      </c>
      <c r="B35" s="13">
        <f>Parameters!$C$19+Parameters!$C$20*'GDP simulation'!AP41</f>
        <v>111.07380752866653</v>
      </c>
      <c r="C35" s="13">
        <f>Parameters!$C$19+Parameters!$C$20*'GDP simulation'!AQ41</f>
        <v>111.69379378345526</v>
      </c>
      <c r="D35" s="13">
        <f>Parameters!$C$19+Parameters!$C$20*'GDP simulation'!AR41</f>
        <v>111.21057708242073</v>
      </c>
      <c r="E35" s="13">
        <f>Parameters!$C$19+Parameters!$C$20*'GDP simulation'!AS41</f>
        <v>110.66641205266791</v>
      </c>
      <c r="F35" s="13">
        <f>Parameters!$C$19+Parameters!$C$20*'GDP simulation'!AT41</f>
        <v>109.61305921929319</v>
      </c>
      <c r="G35" s="13">
        <f>Parameters!$C$19+Parameters!$C$20*'GDP simulation'!AU41</f>
        <v>108.69050236698921</v>
      </c>
      <c r="H35" s="13">
        <f>Parameters!$C$19+Parameters!$C$20*'GDP simulation'!AV41</f>
        <v>108.66370839354387</v>
      </c>
      <c r="I35" s="13">
        <f>Parameters!$C$19+Parameters!$C$20*'GDP simulation'!AW41</f>
        <v>107.80738757488319</v>
      </c>
      <c r="J35" s="13">
        <f>Parameters!$C$19+Parameters!$C$20*'GDP simulation'!AX41</f>
        <v>107.94382624258161</v>
      </c>
      <c r="K35" s="13">
        <f>Parameters!$C$19+Parameters!$C$20*'GDP simulation'!AY41</f>
        <v>109.50412127898038</v>
      </c>
    </row>
    <row r="36" spans="1:11" x14ac:dyDescent="0.35">
      <c r="A36" s="21">
        <v>32</v>
      </c>
      <c r="B36" s="13">
        <f>Parameters!$C$19+Parameters!$C$20*'GDP simulation'!AP42</f>
        <v>109.54381003957818</v>
      </c>
      <c r="C36" s="13">
        <f>Parameters!$C$19+Parameters!$C$20*'GDP simulation'!AQ42</f>
        <v>108.94228000802724</v>
      </c>
      <c r="D36" s="13">
        <f>Parameters!$C$19+Parameters!$C$20*'GDP simulation'!AR42</f>
        <v>109.06359523905228</v>
      </c>
      <c r="E36" s="13">
        <f>Parameters!$C$19+Parameters!$C$20*'GDP simulation'!AS42</f>
        <v>109.62269619878113</v>
      </c>
      <c r="F36" s="13">
        <f>Parameters!$C$19+Parameters!$C$20*'GDP simulation'!AT42</f>
        <v>111.35192378333092</v>
      </c>
      <c r="G36" s="13">
        <f>Parameters!$C$19+Parameters!$C$20*'GDP simulation'!AU42</f>
        <v>111.33224660435688</v>
      </c>
      <c r="H36" s="13">
        <f>Parameters!$C$19+Parameters!$C$20*'GDP simulation'!AV42</f>
        <v>111.56791293420096</v>
      </c>
      <c r="I36" s="13">
        <f>Parameters!$C$19+Parameters!$C$20*'GDP simulation'!AW42</f>
        <v>110.9637825618978</v>
      </c>
      <c r="J36" s="13">
        <f>Parameters!$C$19+Parameters!$C$20*'GDP simulation'!AX42</f>
        <v>111.68897697282996</v>
      </c>
      <c r="K36" s="13">
        <f>Parameters!$C$19+Parameters!$C$20*'GDP simulation'!AY42</f>
        <v>112.67610780512371</v>
      </c>
    </row>
    <row r="37" spans="1:11" x14ac:dyDescent="0.35">
      <c r="A37" s="21">
        <v>33</v>
      </c>
      <c r="B37" s="13">
        <f>Parameters!$C$19+Parameters!$C$20*'GDP simulation'!AP43</f>
        <v>110.19810589415201</v>
      </c>
      <c r="C37" s="13">
        <f>Parameters!$C$19+Parameters!$C$20*'GDP simulation'!AQ43</f>
        <v>110.67398486390471</v>
      </c>
      <c r="D37" s="13">
        <f>Parameters!$C$19+Parameters!$C$20*'GDP simulation'!AR43</f>
        <v>110.64091578468388</v>
      </c>
      <c r="E37" s="13">
        <f>Parameters!$C$19+Parameters!$C$20*'GDP simulation'!AS43</f>
        <v>109.82499602045132</v>
      </c>
      <c r="F37" s="13">
        <f>Parameters!$C$19+Parameters!$C$20*'GDP simulation'!AT43</f>
        <v>109.50077237022069</v>
      </c>
      <c r="G37" s="13">
        <f>Parameters!$C$19+Parameters!$C$20*'GDP simulation'!AU43</f>
        <v>109.58247113585699</v>
      </c>
      <c r="H37" s="13">
        <f>Parameters!$C$19+Parameters!$C$20*'GDP simulation'!AV43</f>
        <v>110.30336441330209</v>
      </c>
      <c r="I37" s="13">
        <f>Parameters!$C$19+Parameters!$C$20*'GDP simulation'!AW43</f>
        <v>110.9724170801847</v>
      </c>
      <c r="J37" s="13">
        <f>Parameters!$C$19+Parameters!$C$20*'GDP simulation'!AX43</f>
        <v>111.49415015558857</v>
      </c>
      <c r="K37" s="13">
        <f>Parameters!$C$19+Parameters!$C$20*'GDP simulation'!AY43</f>
        <v>113.13865252641438</v>
      </c>
    </row>
    <row r="38" spans="1:11" x14ac:dyDescent="0.35">
      <c r="A38" s="21">
        <v>34</v>
      </c>
      <c r="B38" s="13">
        <f>Parameters!$C$19+Parameters!$C$20*'GDP simulation'!AP44</f>
        <v>112.34143716603894</v>
      </c>
      <c r="C38" s="13">
        <f>Parameters!$C$19+Parameters!$C$20*'GDP simulation'!AQ44</f>
        <v>113.42749181499744</v>
      </c>
      <c r="D38" s="13">
        <f>Parameters!$C$19+Parameters!$C$20*'GDP simulation'!AR44</f>
        <v>113.42253514703771</v>
      </c>
      <c r="E38" s="13">
        <f>Parameters!$C$19+Parameters!$C$20*'GDP simulation'!AS44</f>
        <v>114.08458529315924</v>
      </c>
      <c r="F38" s="13">
        <f>Parameters!$C$19+Parameters!$C$20*'GDP simulation'!AT44</f>
        <v>115.40507814625356</v>
      </c>
      <c r="G38" s="13">
        <f>Parameters!$C$19+Parameters!$C$20*'GDP simulation'!AU44</f>
        <v>115.38123338710029</v>
      </c>
      <c r="H38" s="13">
        <f>Parameters!$C$19+Parameters!$C$20*'GDP simulation'!AV44</f>
        <v>117.25253940594897</v>
      </c>
      <c r="I38" s="13">
        <f>Parameters!$C$19+Parameters!$C$20*'GDP simulation'!AW44</f>
        <v>118.17821874076508</v>
      </c>
      <c r="J38" s="13">
        <f>Parameters!$C$19+Parameters!$C$20*'GDP simulation'!AX44</f>
        <v>119.75283812685288</v>
      </c>
      <c r="K38" s="13">
        <f>Parameters!$C$19+Parameters!$C$20*'GDP simulation'!AY44</f>
        <v>122.65970154708337</v>
      </c>
    </row>
    <row r="39" spans="1:11" x14ac:dyDescent="0.35">
      <c r="A39" s="21">
        <v>35</v>
      </c>
      <c r="B39" s="13">
        <f>Parameters!$C$19+Parameters!$C$20*'GDP simulation'!AP45</f>
        <v>112.29518873255626</v>
      </c>
      <c r="C39" s="13">
        <f>Parameters!$C$19+Parameters!$C$20*'GDP simulation'!AQ45</f>
        <v>115.18018391939418</v>
      </c>
      <c r="D39" s="13">
        <f>Parameters!$C$19+Parameters!$C$20*'GDP simulation'!AR45</f>
        <v>117.47776596434221</v>
      </c>
      <c r="E39" s="13">
        <f>Parameters!$C$19+Parameters!$C$20*'GDP simulation'!AS45</f>
        <v>118.12956278029894</v>
      </c>
      <c r="F39" s="13">
        <f>Parameters!$C$19+Parameters!$C$20*'GDP simulation'!AT45</f>
        <v>117.9944737547092</v>
      </c>
      <c r="G39" s="13">
        <f>Parameters!$C$19+Parameters!$C$20*'GDP simulation'!AU45</f>
        <v>117.37337010210379</v>
      </c>
      <c r="H39" s="13">
        <f>Parameters!$C$19+Parameters!$C$20*'GDP simulation'!AV45</f>
        <v>118.24697102474894</v>
      </c>
      <c r="I39" s="13">
        <f>Parameters!$C$19+Parameters!$C$20*'GDP simulation'!AW45</f>
        <v>117.38309068980156</v>
      </c>
      <c r="J39" s="13">
        <f>Parameters!$C$19+Parameters!$C$20*'GDP simulation'!AX45</f>
        <v>117.43873803887634</v>
      </c>
      <c r="K39" s="13">
        <f>Parameters!$C$19+Parameters!$C$20*'GDP simulation'!AY45</f>
        <v>118.02591777495913</v>
      </c>
    </row>
    <row r="40" spans="1:11" x14ac:dyDescent="0.35">
      <c r="A40" s="21">
        <v>36</v>
      </c>
      <c r="B40" s="13">
        <f>Parameters!$C$19+Parameters!$C$20*'GDP simulation'!AP46</f>
        <v>110.6145970955583</v>
      </c>
      <c r="C40" s="13">
        <f>Parameters!$C$19+Parameters!$C$20*'GDP simulation'!AQ46</f>
        <v>111.13457771438831</v>
      </c>
      <c r="D40" s="13">
        <f>Parameters!$C$19+Parameters!$C$20*'GDP simulation'!AR46</f>
        <v>110.72669252004179</v>
      </c>
      <c r="E40" s="13">
        <f>Parameters!$C$19+Parameters!$C$20*'GDP simulation'!AS46</f>
        <v>109.77546910161638</v>
      </c>
      <c r="F40" s="13">
        <f>Parameters!$C$19+Parameters!$C$20*'GDP simulation'!AT46</f>
        <v>111.08506328174275</v>
      </c>
      <c r="G40" s="13">
        <f>Parameters!$C$19+Parameters!$C$20*'GDP simulation'!AU46</f>
        <v>111.60251190783219</v>
      </c>
      <c r="H40" s="13">
        <f>Parameters!$C$19+Parameters!$C$20*'GDP simulation'!AV46</f>
        <v>112.52493809341185</v>
      </c>
      <c r="I40" s="13">
        <f>Parameters!$C$19+Parameters!$C$20*'GDP simulation'!AW46</f>
        <v>115.14896214827937</v>
      </c>
      <c r="J40" s="13">
        <f>Parameters!$C$19+Parameters!$C$20*'GDP simulation'!AX46</f>
        <v>117.45197606063066</v>
      </c>
      <c r="K40" s="13">
        <f>Parameters!$C$19+Parameters!$C$20*'GDP simulation'!AY46</f>
        <v>117.15754038916191</v>
      </c>
    </row>
    <row r="41" spans="1:11" x14ac:dyDescent="0.35">
      <c r="A41" s="21">
        <v>37</v>
      </c>
      <c r="B41" s="13">
        <f>Parameters!$C$19+Parameters!$C$20*'GDP simulation'!AP47</f>
        <v>111.27820345577109</v>
      </c>
      <c r="C41" s="13">
        <f>Parameters!$C$19+Parameters!$C$20*'GDP simulation'!AQ47</f>
        <v>113.4110403120676</v>
      </c>
      <c r="D41" s="13">
        <f>Parameters!$C$19+Parameters!$C$20*'GDP simulation'!AR47</f>
        <v>114.13359561811451</v>
      </c>
      <c r="E41" s="13">
        <f>Parameters!$C$19+Parameters!$C$20*'GDP simulation'!AS47</f>
        <v>115.81652704649596</v>
      </c>
      <c r="F41" s="13">
        <f>Parameters!$C$19+Parameters!$C$20*'GDP simulation'!AT47</f>
        <v>116.25155190558338</v>
      </c>
      <c r="G41" s="13">
        <f>Parameters!$C$19+Parameters!$C$20*'GDP simulation'!AU47</f>
        <v>116.49179791330583</v>
      </c>
      <c r="H41" s="13">
        <f>Parameters!$C$19+Parameters!$C$20*'GDP simulation'!AV47</f>
        <v>116.30333966679341</v>
      </c>
      <c r="I41" s="13">
        <f>Parameters!$C$19+Parameters!$C$20*'GDP simulation'!AW47</f>
        <v>118.25723739556629</v>
      </c>
      <c r="J41" s="13">
        <f>Parameters!$C$19+Parameters!$C$20*'GDP simulation'!AX47</f>
        <v>120.68484972255574</v>
      </c>
      <c r="K41" s="13">
        <f>Parameters!$C$19+Parameters!$C$20*'GDP simulation'!AY47</f>
        <v>122.82559734037208</v>
      </c>
    </row>
    <row r="42" spans="1:11" x14ac:dyDescent="0.35">
      <c r="A42" s="21">
        <v>38</v>
      </c>
      <c r="B42" s="13">
        <f>Parameters!$C$19+Parameters!$C$20*'GDP simulation'!AP48</f>
        <v>111.44390622291189</v>
      </c>
      <c r="C42" s="13">
        <f>Parameters!$C$19+Parameters!$C$20*'GDP simulation'!AQ48</f>
        <v>113.31489758550971</v>
      </c>
      <c r="D42" s="13">
        <f>Parameters!$C$19+Parameters!$C$20*'GDP simulation'!AR48</f>
        <v>112.46834552225643</v>
      </c>
      <c r="E42" s="13">
        <f>Parameters!$C$19+Parameters!$C$20*'GDP simulation'!AS48</f>
        <v>113.18343447214114</v>
      </c>
      <c r="F42" s="13">
        <f>Parameters!$C$19+Parameters!$C$20*'GDP simulation'!AT48</f>
        <v>114.00269583305176</v>
      </c>
      <c r="G42" s="13">
        <f>Parameters!$C$19+Parameters!$C$20*'GDP simulation'!AU48</f>
        <v>115.09641969631538</v>
      </c>
      <c r="H42" s="13">
        <f>Parameters!$C$19+Parameters!$C$20*'GDP simulation'!AV48</f>
        <v>118.09912877533179</v>
      </c>
      <c r="I42" s="13">
        <f>Parameters!$C$19+Parameters!$C$20*'GDP simulation'!AW48</f>
        <v>121.5318517100981</v>
      </c>
      <c r="J42" s="13">
        <f>Parameters!$C$19+Parameters!$C$20*'GDP simulation'!AX48</f>
        <v>122.55256988307323</v>
      </c>
      <c r="K42" s="13">
        <f>Parameters!$C$19+Parameters!$C$20*'GDP simulation'!AY48</f>
        <v>122.38785801201371</v>
      </c>
    </row>
    <row r="43" spans="1:11" x14ac:dyDescent="0.35">
      <c r="A43" s="21">
        <v>39</v>
      </c>
      <c r="B43" s="13">
        <f>Parameters!$C$19+Parameters!$C$20*'GDP simulation'!AP49</f>
        <v>109.70048467719631</v>
      </c>
      <c r="C43" s="13">
        <f>Parameters!$C$19+Parameters!$C$20*'GDP simulation'!AQ49</f>
        <v>110.32771308126122</v>
      </c>
      <c r="D43" s="13">
        <f>Parameters!$C$19+Parameters!$C$20*'GDP simulation'!AR49</f>
        <v>110.06267489828082</v>
      </c>
      <c r="E43" s="13">
        <f>Parameters!$C$19+Parameters!$C$20*'GDP simulation'!AS49</f>
        <v>109.29498075248823</v>
      </c>
      <c r="F43" s="13">
        <f>Parameters!$C$19+Parameters!$C$20*'GDP simulation'!AT49</f>
        <v>110.60239754528067</v>
      </c>
      <c r="G43" s="13">
        <f>Parameters!$C$19+Parameters!$C$20*'GDP simulation'!AU49</f>
        <v>112.14035189337788</v>
      </c>
      <c r="H43" s="13">
        <f>Parameters!$C$19+Parameters!$C$20*'GDP simulation'!AV49</f>
        <v>111.28126002092691</v>
      </c>
      <c r="I43" s="13">
        <f>Parameters!$C$19+Parameters!$C$20*'GDP simulation'!AW49</f>
        <v>110.53232312614594</v>
      </c>
      <c r="J43" s="13">
        <f>Parameters!$C$19+Parameters!$C$20*'GDP simulation'!AX49</f>
        <v>111.00255426426493</v>
      </c>
      <c r="K43" s="13">
        <f>Parameters!$C$19+Parameters!$C$20*'GDP simulation'!AY49</f>
        <v>113.1666097045171</v>
      </c>
    </row>
    <row r="44" spans="1:11" x14ac:dyDescent="0.35">
      <c r="A44" s="21">
        <v>40</v>
      </c>
      <c r="B44" s="13">
        <f>Parameters!$C$19+Parameters!$C$20*'GDP simulation'!AP50</f>
        <v>110.7196903979218</v>
      </c>
      <c r="C44" s="13">
        <f>Parameters!$C$19+Parameters!$C$20*'GDP simulation'!AQ50</f>
        <v>110.55358753921276</v>
      </c>
      <c r="D44" s="13">
        <f>Parameters!$C$19+Parameters!$C$20*'GDP simulation'!AR50</f>
        <v>111.86388078899435</v>
      </c>
      <c r="E44" s="13">
        <f>Parameters!$C$19+Parameters!$C$20*'GDP simulation'!AS50</f>
        <v>111.89575221655399</v>
      </c>
      <c r="F44" s="13">
        <f>Parameters!$C$19+Parameters!$C$20*'GDP simulation'!AT50</f>
        <v>110.68814786734549</v>
      </c>
      <c r="G44" s="13">
        <f>Parameters!$C$19+Parameters!$C$20*'GDP simulation'!AU50</f>
        <v>109.5461729599469</v>
      </c>
      <c r="H44" s="13">
        <f>Parameters!$C$19+Parameters!$C$20*'GDP simulation'!AV50</f>
        <v>108.68030373800588</v>
      </c>
      <c r="I44" s="13">
        <f>Parameters!$C$19+Parameters!$C$20*'GDP simulation'!AW50</f>
        <v>109.64676292793241</v>
      </c>
      <c r="J44" s="13">
        <f>Parameters!$C$19+Parameters!$C$20*'GDP simulation'!AX50</f>
        <v>110.43366270325346</v>
      </c>
      <c r="K44" s="13">
        <f>Parameters!$C$19+Parameters!$C$20*'GDP simulation'!AY50</f>
        <v>111.28455887412809</v>
      </c>
    </row>
    <row r="45" spans="1:11" x14ac:dyDescent="0.35">
      <c r="A45" s="21">
        <v>41</v>
      </c>
      <c r="B45" s="13">
        <f>Parameters!$C$19+Parameters!$C$20*'GDP simulation'!AP51</f>
        <v>109.66707956399384</v>
      </c>
      <c r="C45" s="13">
        <f>Parameters!$C$19+Parameters!$C$20*'GDP simulation'!AQ51</f>
        <v>108.52696760620915</v>
      </c>
      <c r="D45" s="13">
        <f>Parameters!$C$19+Parameters!$C$20*'GDP simulation'!AR51</f>
        <v>108.09094412686694</v>
      </c>
      <c r="E45" s="13">
        <f>Parameters!$C$19+Parameters!$C$20*'GDP simulation'!AS51</f>
        <v>107.32362214100753</v>
      </c>
      <c r="F45" s="13">
        <f>Parameters!$C$19+Parameters!$C$20*'GDP simulation'!AT51</f>
        <v>108.2735515118985</v>
      </c>
      <c r="G45" s="13">
        <f>Parameters!$C$19+Parameters!$C$20*'GDP simulation'!AU51</f>
        <v>109.23034461678007</v>
      </c>
      <c r="H45" s="13">
        <f>Parameters!$C$19+Parameters!$C$20*'GDP simulation'!AV51</f>
        <v>111.01244919506985</v>
      </c>
      <c r="I45" s="13">
        <f>Parameters!$C$19+Parameters!$C$20*'GDP simulation'!AW51</f>
        <v>113.57109264206524</v>
      </c>
      <c r="J45" s="13">
        <f>Parameters!$C$19+Parameters!$C$20*'GDP simulation'!AX51</f>
        <v>114.92264163778597</v>
      </c>
      <c r="K45" s="13">
        <f>Parameters!$C$19+Parameters!$C$20*'GDP simulation'!AY51</f>
        <v>116.22312314730576</v>
      </c>
    </row>
    <row r="46" spans="1:11" x14ac:dyDescent="0.35">
      <c r="A46" s="21">
        <v>42</v>
      </c>
      <c r="B46" s="13">
        <f>Parameters!$C$19+Parameters!$C$20*'GDP simulation'!AP52</f>
        <v>110.40627350195466</v>
      </c>
      <c r="C46" s="13">
        <f>Parameters!$C$19+Parameters!$C$20*'GDP simulation'!AQ52</f>
        <v>110.79121616824342</v>
      </c>
      <c r="D46" s="13">
        <f>Parameters!$C$19+Parameters!$C$20*'GDP simulation'!AR52</f>
        <v>112.35508807544062</v>
      </c>
      <c r="E46" s="13">
        <f>Parameters!$C$19+Parameters!$C$20*'GDP simulation'!AS52</f>
        <v>112.73927415972626</v>
      </c>
      <c r="F46" s="13">
        <f>Parameters!$C$19+Parameters!$C$20*'GDP simulation'!AT52</f>
        <v>113.25576778704468</v>
      </c>
      <c r="G46" s="13">
        <f>Parameters!$C$19+Parameters!$C$20*'GDP simulation'!AU52</f>
        <v>114.09632012325075</v>
      </c>
      <c r="H46" s="13">
        <f>Parameters!$C$19+Parameters!$C$20*'GDP simulation'!AV52</f>
        <v>115.10594281771409</v>
      </c>
      <c r="I46" s="13">
        <f>Parameters!$C$19+Parameters!$C$20*'GDP simulation'!AW52</f>
        <v>116.38494800608632</v>
      </c>
      <c r="J46" s="13">
        <f>Parameters!$C$19+Parameters!$C$20*'GDP simulation'!AX52</f>
        <v>119.38722150167976</v>
      </c>
      <c r="K46" s="13">
        <f>Parameters!$C$19+Parameters!$C$20*'GDP simulation'!AY52</f>
        <v>118.72685949193163</v>
      </c>
    </row>
    <row r="47" spans="1:11" x14ac:dyDescent="0.35">
      <c r="A47" s="21">
        <v>43</v>
      </c>
      <c r="B47" s="13">
        <f>Parameters!$C$19+Parameters!$C$20*'GDP simulation'!AP53</f>
        <v>110.8382822472278</v>
      </c>
      <c r="C47" s="13">
        <f>Parameters!$C$19+Parameters!$C$20*'GDP simulation'!AQ53</f>
        <v>111.68670371935727</v>
      </c>
      <c r="D47" s="13">
        <f>Parameters!$C$19+Parameters!$C$20*'GDP simulation'!AR53</f>
        <v>113.00140821634039</v>
      </c>
      <c r="E47" s="13">
        <f>Parameters!$C$19+Parameters!$C$20*'GDP simulation'!AS53</f>
        <v>115.42252707071367</v>
      </c>
      <c r="F47" s="13">
        <f>Parameters!$C$19+Parameters!$C$20*'GDP simulation'!AT53</f>
        <v>118.59349757287431</v>
      </c>
      <c r="G47" s="13">
        <f>Parameters!$C$19+Parameters!$C$20*'GDP simulation'!AU53</f>
        <v>118.89841939997952</v>
      </c>
      <c r="H47" s="13">
        <f>Parameters!$C$19+Parameters!$C$20*'GDP simulation'!AV53</f>
        <v>117.08259991819313</v>
      </c>
      <c r="I47" s="13">
        <f>Parameters!$C$19+Parameters!$C$20*'GDP simulation'!AW53</f>
        <v>117.313855453261</v>
      </c>
      <c r="J47" s="13">
        <f>Parameters!$C$19+Parameters!$C$20*'GDP simulation'!AX53</f>
        <v>118.53602823054277</v>
      </c>
      <c r="K47" s="13">
        <f>Parameters!$C$19+Parameters!$C$20*'GDP simulation'!AY53</f>
        <v>120.90731819772448</v>
      </c>
    </row>
    <row r="48" spans="1:11" x14ac:dyDescent="0.35">
      <c r="A48" s="21">
        <v>44</v>
      </c>
      <c r="B48" s="13">
        <f>Parameters!$C$19+Parameters!$C$20*'GDP simulation'!AP54</f>
        <v>110.29338659228017</v>
      </c>
      <c r="C48" s="13">
        <f>Parameters!$C$19+Parameters!$C$20*'GDP simulation'!AQ54</f>
        <v>110.13222087408322</v>
      </c>
      <c r="D48" s="13">
        <f>Parameters!$C$19+Parameters!$C$20*'GDP simulation'!AR54</f>
        <v>110.02014283700834</v>
      </c>
      <c r="E48" s="13">
        <f>Parameters!$C$19+Parameters!$C$20*'GDP simulation'!AS54</f>
        <v>111.3878455638563</v>
      </c>
      <c r="F48" s="13">
        <f>Parameters!$C$19+Parameters!$C$20*'GDP simulation'!AT54</f>
        <v>113.61837299198196</v>
      </c>
      <c r="G48" s="13">
        <f>Parameters!$C$19+Parameters!$C$20*'GDP simulation'!AU54</f>
        <v>113.96822087127357</v>
      </c>
      <c r="H48" s="13">
        <f>Parameters!$C$19+Parameters!$C$20*'GDP simulation'!AV54</f>
        <v>114.66919610074557</v>
      </c>
      <c r="I48" s="13">
        <f>Parameters!$C$19+Parameters!$C$20*'GDP simulation'!AW54</f>
        <v>117.52414783369709</v>
      </c>
      <c r="J48" s="13">
        <f>Parameters!$C$19+Parameters!$C$20*'GDP simulation'!AX54</f>
        <v>120.0558281569226</v>
      </c>
      <c r="K48" s="13">
        <f>Parameters!$C$19+Parameters!$C$20*'GDP simulation'!AY54</f>
        <v>120.5890538666162</v>
      </c>
    </row>
    <row r="49" spans="1:11" x14ac:dyDescent="0.35">
      <c r="A49" s="21">
        <v>45</v>
      </c>
      <c r="B49" s="13">
        <f>Parameters!$C$19+Parameters!$C$20*'GDP simulation'!AP55</f>
        <v>111.33246861546877</v>
      </c>
      <c r="C49" s="13">
        <f>Parameters!$C$19+Parameters!$C$20*'GDP simulation'!AQ55</f>
        <v>111.97295142125171</v>
      </c>
      <c r="D49" s="13">
        <f>Parameters!$C$19+Parameters!$C$20*'GDP simulation'!AR55</f>
        <v>112.49517593170202</v>
      </c>
      <c r="E49" s="13">
        <f>Parameters!$C$19+Parameters!$C$20*'GDP simulation'!AS55</f>
        <v>114.37820547943591</v>
      </c>
      <c r="F49" s="13">
        <f>Parameters!$C$19+Parameters!$C$20*'GDP simulation'!AT55</f>
        <v>117.51032575432197</v>
      </c>
      <c r="G49" s="13">
        <f>Parameters!$C$19+Parameters!$C$20*'GDP simulation'!AU55</f>
        <v>118.65507621420194</v>
      </c>
      <c r="H49" s="13">
        <f>Parameters!$C$19+Parameters!$C$20*'GDP simulation'!AV55</f>
        <v>120.03676323088079</v>
      </c>
      <c r="I49" s="13">
        <f>Parameters!$C$19+Parameters!$C$20*'GDP simulation'!AW55</f>
        <v>119.17934651054922</v>
      </c>
      <c r="J49" s="13">
        <f>Parameters!$C$19+Parameters!$C$20*'GDP simulation'!AX55</f>
        <v>121.20770921595177</v>
      </c>
      <c r="K49" s="13">
        <f>Parameters!$C$19+Parameters!$C$20*'GDP simulation'!AY55</f>
        <v>121.97473000394326</v>
      </c>
    </row>
    <row r="50" spans="1:11" x14ac:dyDescent="0.35">
      <c r="A50" s="21">
        <v>46</v>
      </c>
      <c r="B50" s="13">
        <f>Parameters!$C$19+Parameters!$C$20*'GDP simulation'!AP56</f>
        <v>111.13275773591954</v>
      </c>
      <c r="C50" s="13">
        <f>Parameters!$C$19+Parameters!$C$20*'GDP simulation'!AQ56</f>
        <v>112.68553619998019</v>
      </c>
      <c r="D50" s="13">
        <f>Parameters!$C$19+Parameters!$C$20*'GDP simulation'!AR56</f>
        <v>112.40805987732257</v>
      </c>
      <c r="E50" s="13">
        <f>Parameters!$C$19+Parameters!$C$20*'GDP simulation'!AS56</f>
        <v>113.58364441409161</v>
      </c>
      <c r="F50" s="13">
        <f>Parameters!$C$19+Parameters!$C$20*'GDP simulation'!AT56</f>
        <v>116.18484445911106</v>
      </c>
      <c r="G50" s="13">
        <f>Parameters!$C$19+Parameters!$C$20*'GDP simulation'!AU56</f>
        <v>119.57136584742622</v>
      </c>
      <c r="H50" s="13">
        <f>Parameters!$C$19+Parameters!$C$20*'GDP simulation'!AV56</f>
        <v>122.35035589764136</v>
      </c>
      <c r="I50" s="13">
        <f>Parameters!$C$19+Parameters!$C$20*'GDP simulation'!AW56</f>
        <v>125.94748966649935</v>
      </c>
      <c r="J50" s="13">
        <f>Parameters!$C$19+Parameters!$C$20*'GDP simulation'!AX56</f>
        <v>126.56964616420653</v>
      </c>
      <c r="K50" s="13">
        <f>Parameters!$C$19+Parameters!$C$20*'GDP simulation'!AY56</f>
        <v>129.70670531182898</v>
      </c>
    </row>
    <row r="51" spans="1:11" x14ac:dyDescent="0.35">
      <c r="A51" s="21">
        <v>47</v>
      </c>
      <c r="B51" s="13">
        <f>Parameters!$C$19+Parameters!$C$20*'GDP simulation'!AP57</f>
        <v>109.25714738058907</v>
      </c>
      <c r="C51" s="13">
        <f>Parameters!$C$19+Parameters!$C$20*'GDP simulation'!AQ57</f>
        <v>109.07994848766721</v>
      </c>
      <c r="D51" s="13">
        <f>Parameters!$C$19+Parameters!$C$20*'GDP simulation'!AR57</f>
        <v>108.15121252792089</v>
      </c>
      <c r="E51" s="13">
        <f>Parameters!$C$19+Parameters!$C$20*'GDP simulation'!AS57</f>
        <v>106.83364384430698</v>
      </c>
      <c r="F51" s="13">
        <f>Parameters!$C$19+Parameters!$C$20*'GDP simulation'!AT57</f>
        <v>106.08889882812463</v>
      </c>
      <c r="G51" s="13">
        <f>Parameters!$C$19+Parameters!$C$20*'GDP simulation'!AU57</f>
        <v>107.15105720936582</v>
      </c>
      <c r="H51" s="13">
        <f>Parameters!$C$19+Parameters!$C$20*'GDP simulation'!AV57</f>
        <v>107.82140585423133</v>
      </c>
      <c r="I51" s="13">
        <f>Parameters!$C$19+Parameters!$C$20*'GDP simulation'!AW57</f>
        <v>107.67011197676868</v>
      </c>
      <c r="J51" s="13">
        <f>Parameters!$C$19+Parameters!$C$20*'GDP simulation'!AX57</f>
        <v>108.53233196944048</v>
      </c>
      <c r="K51" s="13">
        <f>Parameters!$C$19+Parameters!$C$20*'GDP simulation'!AY57</f>
        <v>110.01480230993221</v>
      </c>
    </row>
    <row r="52" spans="1:11" x14ac:dyDescent="0.35">
      <c r="A52" s="21">
        <v>48</v>
      </c>
      <c r="B52" s="13">
        <f>Parameters!$C$19+Parameters!$C$20*'GDP simulation'!AP58</f>
        <v>111.05621428336869</v>
      </c>
      <c r="C52" s="13">
        <f>Parameters!$C$19+Parameters!$C$20*'GDP simulation'!AQ58</f>
        <v>110.61126040064259</v>
      </c>
      <c r="D52" s="13">
        <f>Parameters!$C$19+Parameters!$C$20*'GDP simulation'!AR58</f>
        <v>111.96527320598172</v>
      </c>
      <c r="E52" s="13">
        <f>Parameters!$C$19+Parameters!$C$20*'GDP simulation'!AS58</f>
        <v>113.99437495717859</v>
      </c>
      <c r="F52" s="13">
        <f>Parameters!$C$19+Parameters!$C$20*'GDP simulation'!AT58</f>
        <v>113.19473371176393</v>
      </c>
      <c r="G52" s="13">
        <f>Parameters!$C$19+Parameters!$C$20*'GDP simulation'!AU58</f>
        <v>111.45111235249861</v>
      </c>
      <c r="H52" s="13">
        <f>Parameters!$C$19+Parameters!$C$20*'GDP simulation'!AV58</f>
        <v>110.30616606552987</v>
      </c>
      <c r="I52" s="13">
        <f>Parameters!$C$19+Parameters!$C$20*'GDP simulation'!AW58</f>
        <v>110.2513947870282</v>
      </c>
      <c r="J52" s="13">
        <f>Parameters!$C$19+Parameters!$C$20*'GDP simulation'!AX58</f>
        <v>109.73132617733164</v>
      </c>
      <c r="K52" s="13">
        <f>Parameters!$C$19+Parameters!$C$20*'GDP simulation'!AY58</f>
        <v>110.66673094833851</v>
      </c>
    </row>
    <row r="53" spans="1:11" x14ac:dyDescent="0.35">
      <c r="A53" s="21">
        <v>49</v>
      </c>
      <c r="B53" s="13">
        <f>Parameters!$C$19+Parameters!$C$20*'GDP simulation'!AP59</f>
        <v>109.74915941308657</v>
      </c>
      <c r="C53" s="13">
        <f>Parameters!$C$19+Parameters!$C$20*'GDP simulation'!AQ59</f>
        <v>109.39142837154172</v>
      </c>
      <c r="D53" s="13">
        <f>Parameters!$C$19+Parameters!$C$20*'GDP simulation'!AR59</f>
        <v>108.81099762127305</v>
      </c>
      <c r="E53" s="13">
        <f>Parameters!$C$19+Parameters!$C$20*'GDP simulation'!AS59</f>
        <v>110.28151775142396</v>
      </c>
      <c r="F53" s="13">
        <f>Parameters!$C$19+Parameters!$C$20*'GDP simulation'!AT59</f>
        <v>112.54965779178168</v>
      </c>
      <c r="G53" s="13">
        <f>Parameters!$C$19+Parameters!$C$20*'GDP simulation'!AU59</f>
        <v>113.08531954104993</v>
      </c>
      <c r="H53" s="13">
        <f>Parameters!$C$19+Parameters!$C$20*'GDP simulation'!AV59</f>
        <v>113.33762877935686</v>
      </c>
      <c r="I53" s="13">
        <f>Parameters!$C$19+Parameters!$C$20*'GDP simulation'!AW59</f>
        <v>112.34447165903882</v>
      </c>
      <c r="J53" s="13">
        <f>Parameters!$C$19+Parameters!$C$20*'GDP simulation'!AX59</f>
        <v>111.87044301001031</v>
      </c>
      <c r="K53" s="13">
        <f>Parameters!$C$19+Parameters!$C$20*'GDP simulation'!AY59</f>
        <v>113.27049466306225</v>
      </c>
    </row>
    <row r="54" spans="1:11" x14ac:dyDescent="0.35">
      <c r="A54" s="21">
        <v>50</v>
      </c>
      <c r="B54" s="13">
        <f>Parameters!$C$19+Parameters!$C$20*'GDP simulation'!AP60</f>
        <v>110.22529459352475</v>
      </c>
      <c r="C54" s="13">
        <f>Parameters!$C$19+Parameters!$C$20*'GDP simulation'!AQ60</f>
        <v>110.81162120484689</v>
      </c>
      <c r="D54" s="13">
        <f>Parameters!$C$19+Parameters!$C$20*'GDP simulation'!AR60</f>
        <v>112.8756467548594</v>
      </c>
      <c r="E54" s="13">
        <f>Parameters!$C$19+Parameters!$C$20*'GDP simulation'!AS60</f>
        <v>113.44007197977966</v>
      </c>
      <c r="F54" s="13">
        <f>Parameters!$C$19+Parameters!$C$20*'GDP simulation'!AT60</f>
        <v>112.76678682781218</v>
      </c>
      <c r="G54" s="13">
        <f>Parameters!$C$19+Parameters!$C$20*'GDP simulation'!AU60</f>
        <v>114.44224797264994</v>
      </c>
      <c r="H54" s="13">
        <f>Parameters!$C$19+Parameters!$C$20*'GDP simulation'!AV60</f>
        <v>116.53183448225769</v>
      </c>
      <c r="I54" s="13">
        <f>Parameters!$C$19+Parameters!$C$20*'GDP simulation'!AW60</f>
        <v>116.93908896500081</v>
      </c>
      <c r="J54" s="13">
        <f>Parameters!$C$19+Parameters!$C$20*'GDP simulation'!AX60</f>
        <v>118.27224103781874</v>
      </c>
      <c r="K54" s="13">
        <f>Parameters!$C$19+Parameters!$C$20*'GDP simulation'!AY60</f>
        <v>120.38829848716946</v>
      </c>
    </row>
    <row r="55" spans="1:11" x14ac:dyDescent="0.35">
      <c r="A55" s="21">
        <v>51</v>
      </c>
      <c r="B55" s="13">
        <f>Parameters!$C$19+Parameters!$C$20*'GDP simulation'!AP61</f>
        <v>109.9899775025994</v>
      </c>
      <c r="C55" s="13">
        <f>Parameters!$C$19+Parameters!$C$20*'GDP simulation'!AQ61</f>
        <v>110.14269574001511</v>
      </c>
      <c r="D55" s="13">
        <f>Parameters!$C$19+Parameters!$C$20*'GDP simulation'!AR61</f>
        <v>111.61271955393762</v>
      </c>
      <c r="E55" s="13">
        <f>Parameters!$C$19+Parameters!$C$20*'GDP simulation'!AS61</f>
        <v>112.30098706188726</v>
      </c>
      <c r="F55" s="13">
        <f>Parameters!$C$19+Parameters!$C$20*'GDP simulation'!AT61</f>
        <v>112.61855011641944</v>
      </c>
      <c r="G55" s="13">
        <f>Parameters!$C$19+Parameters!$C$20*'GDP simulation'!AU61</f>
        <v>111.87451217870461</v>
      </c>
      <c r="H55" s="13">
        <f>Parameters!$C$19+Parameters!$C$20*'GDP simulation'!AV61</f>
        <v>110.34722433656195</v>
      </c>
      <c r="I55" s="13">
        <f>Parameters!$C$19+Parameters!$C$20*'GDP simulation'!AW61</f>
        <v>109.54275043401944</v>
      </c>
      <c r="J55" s="13">
        <f>Parameters!$C$19+Parameters!$C$20*'GDP simulation'!AX61</f>
        <v>109.57306159762457</v>
      </c>
      <c r="K55" s="13">
        <f>Parameters!$C$19+Parameters!$C$20*'GDP simulation'!AY61</f>
        <v>110.67329414915854</v>
      </c>
    </row>
    <row r="56" spans="1:11" x14ac:dyDescent="0.35">
      <c r="A56" s="21">
        <v>52</v>
      </c>
      <c r="B56" s="13">
        <f>Parameters!$C$19+Parameters!$C$20*'GDP simulation'!AP62</f>
        <v>108.97733284752927</v>
      </c>
      <c r="C56" s="13">
        <f>Parameters!$C$19+Parameters!$C$20*'GDP simulation'!AQ62</f>
        <v>107.8910282312201</v>
      </c>
      <c r="D56" s="13">
        <f>Parameters!$C$19+Parameters!$C$20*'GDP simulation'!AR62</f>
        <v>108.16477357323544</v>
      </c>
      <c r="E56" s="13">
        <f>Parameters!$C$19+Parameters!$C$20*'GDP simulation'!AS62</f>
        <v>108.02742235118481</v>
      </c>
      <c r="F56" s="13">
        <f>Parameters!$C$19+Parameters!$C$20*'GDP simulation'!AT62</f>
        <v>108.24245481237723</v>
      </c>
      <c r="G56" s="13">
        <f>Parameters!$C$19+Parameters!$C$20*'GDP simulation'!AU62</f>
        <v>107.59066175727457</v>
      </c>
      <c r="H56" s="13">
        <f>Parameters!$C$19+Parameters!$C$20*'GDP simulation'!AV62</f>
        <v>107.13371430342096</v>
      </c>
      <c r="I56" s="13">
        <f>Parameters!$C$19+Parameters!$C$20*'GDP simulation'!AW62</f>
        <v>107.58408820380544</v>
      </c>
      <c r="J56" s="13">
        <f>Parameters!$C$19+Parameters!$C$20*'GDP simulation'!AX62</f>
        <v>107.86731114071424</v>
      </c>
      <c r="K56" s="13">
        <f>Parameters!$C$19+Parameters!$C$20*'GDP simulation'!AY62</f>
        <v>107.46199452910896</v>
      </c>
    </row>
    <row r="57" spans="1:11" x14ac:dyDescent="0.35">
      <c r="A57" s="21">
        <v>53</v>
      </c>
      <c r="B57" s="13">
        <f>Parameters!$C$19+Parameters!$C$20*'GDP simulation'!AP63</f>
        <v>110.00985860529737</v>
      </c>
      <c r="C57" s="13">
        <f>Parameters!$C$19+Parameters!$C$20*'GDP simulation'!AQ63</f>
        <v>110.25727526589009</v>
      </c>
      <c r="D57" s="13">
        <f>Parameters!$C$19+Parameters!$C$20*'GDP simulation'!AR63</f>
        <v>110.67167729272813</v>
      </c>
      <c r="E57" s="13">
        <f>Parameters!$C$19+Parameters!$C$20*'GDP simulation'!AS63</f>
        <v>110.89537351383046</v>
      </c>
      <c r="F57" s="13">
        <f>Parameters!$C$19+Parameters!$C$20*'GDP simulation'!AT63</f>
        <v>111.84456685770003</v>
      </c>
      <c r="G57" s="13">
        <f>Parameters!$C$19+Parameters!$C$20*'GDP simulation'!AU63</f>
        <v>113.96961160596979</v>
      </c>
      <c r="H57" s="13">
        <f>Parameters!$C$19+Parameters!$C$20*'GDP simulation'!AV63</f>
        <v>114.50924442919685</v>
      </c>
      <c r="I57" s="13">
        <f>Parameters!$C$19+Parameters!$C$20*'GDP simulation'!AW63</f>
        <v>113.19267914422905</v>
      </c>
      <c r="J57" s="13">
        <f>Parameters!$C$19+Parameters!$C$20*'GDP simulation'!AX63</f>
        <v>112.74159304854732</v>
      </c>
      <c r="K57" s="13">
        <f>Parameters!$C$19+Parameters!$C$20*'GDP simulation'!AY63</f>
        <v>114.24398164173132</v>
      </c>
    </row>
    <row r="58" spans="1:11" x14ac:dyDescent="0.35">
      <c r="A58" s="21">
        <v>54</v>
      </c>
      <c r="B58" s="13">
        <f>Parameters!$C$19+Parameters!$C$20*'GDP simulation'!AP64</f>
        <v>109.45262362143126</v>
      </c>
      <c r="C58" s="13">
        <f>Parameters!$C$19+Parameters!$C$20*'GDP simulation'!AQ64</f>
        <v>108.44187512964157</v>
      </c>
      <c r="D58" s="13">
        <f>Parameters!$C$19+Parameters!$C$20*'GDP simulation'!AR64</f>
        <v>109.54852464747395</v>
      </c>
      <c r="E58" s="13">
        <f>Parameters!$C$19+Parameters!$C$20*'GDP simulation'!AS64</f>
        <v>111.07077027568903</v>
      </c>
      <c r="F58" s="13">
        <f>Parameters!$C$19+Parameters!$C$20*'GDP simulation'!AT64</f>
        <v>111.81132745640353</v>
      </c>
      <c r="G58" s="13">
        <f>Parameters!$C$19+Parameters!$C$20*'GDP simulation'!AU64</f>
        <v>110.97947053388424</v>
      </c>
      <c r="H58" s="13">
        <f>Parameters!$C$19+Parameters!$C$20*'GDP simulation'!AV64</f>
        <v>110.86813867755548</v>
      </c>
      <c r="I58" s="13">
        <f>Parameters!$C$19+Parameters!$C$20*'GDP simulation'!AW64</f>
        <v>110.7007004528146</v>
      </c>
      <c r="J58" s="13">
        <f>Parameters!$C$19+Parameters!$C$20*'GDP simulation'!AX64</f>
        <v>110.17289650252702</v>
      </c>
      <c r="K58" s="13">
        <f>Parameters!$C$19+Parameters!$C$20*'GDP simulation'!AY64</f>
        <v>109.56882997179014</v>
      </c>
    </row>
    <row r="59" spans="1:11" x14ac:dyDescent="0.35">
      <c r="A59" s="21">
        <v>55</v>
      </c>
      <c r="B59" s="13">
        <f>Parameters!$C$19+Parameters!$C$20*'GDP simulation'!AP65</f>
        <v>110.54223849601129</v>
      </c>
      <c r="C59" s="13">
        <f>Parameters!$C$19+Parameters!$C$20*'GDP simulation'!AQ65</f>
        <v>111.28764395284564</v>
      </c>
      <c r="D59" s="13">
        <f>Parameters!$C$19+Parameters!$C$20*'GDP simulation'!AR65</f>
        <v>112.73849029680586</v>
      </c>
      <c r="E59" s="13">
        <f>Parameters!$C$19+Parameters!$C$20*'GDP simulation'!AS65</f>
        <v>114.15817743693194</v>
      </c>
      <c r="F59" s="13">
        <f>Parameters!$C$19+Parameters!$C$20*'GDP simulation'!AT65</f>
        <v>115.52596443943567</v>
      </c>
      <c r="G59" s="13">
        <f>Parameters!$C$19+Parameters!$C$20*'GDP simulation'!AU65</f>
        <v>114.80053896196219</v>
      </c>
      <c r="H59" s="13">
        <f>Parameters!$C$19+Parameters!$C$20*'GDP simulation'!AV65</f>
        <v>115.7437713808265</v>
      </c>
      <c r="I59" s="13">
        <f>Parameters!$C$19+Parameters!$C$20*'GDP simulation'!AW65</f>
        <v>115.7212995033707</v>
      </c>
      <c r="J59" s="13">
        <f>Parameters!$C$19+Parameters!$C$20*'GDP simulation'!AX65</f>
        <v>114.72116352974561</v>
      </c>
      <c r="K59" s="13">
        <f>Parameters!$C$19+Parameters!$C$20*'GDP simulation'!AY65</f>
        <v>116.17240943341611</v>
      </c>
    </row>
    <row r="60" spans="1:11" x14ac:dyDescent="0.35">
      <c r="A60" s="21">
        <v>56</v>
      </c>
      <c r="B60" s="13">
        <f>Parameters!$C$19+Parameters!$C$20*'GDP simulation'!AP66</f>
        <v>109.91152365295402</v>
      </c>
      <c r="C60" s="13">
        <f>Parameters!$C$19+Parameters!$C$20*'GDP simulation'!AQ66</f>
        <v>109.1184545594336</v>
      </c>
      <c r="D60" s="13">
        <f>Parameters!$C$19+Parameters!$C$20*'GDP simulation'!AR66</f>
        <v>108.95737192034208</v>
      </c>
      <c r="E60" s="13">
        <f>Parameters!$C$19+Parameters!$C$20*'GDP simulation'!AS66</f>
        <v>107.9708885557945</v>
      </c>
      <c r="F60" s="13">
        <f>Parameters!$C$19+Parameters!$C$20*'GDP simulation'!AT66</f>
        <v>107.64237566820161</v>
      </c>
      <c r="G60" s="13">
        <f>Parameters!$C$19+Parameters!$C$20*'GDP simulation'!AU66</f>
        <v>107.1122625645673</v>
      </c>
      <c r="H60" s="13">
        <f>Parameters!$C$19+Parameters!$C$20*'GDP simulation'!AV66</f>
        <v>106.3064385125566</v>
      </c>
      <c r="I60" s="13">
        <f>Parameters!$C$19+Parameters!$C$20*'GDP simulation'!AW66</f>
        <v>107.32251629727469</v>
      </c>
      <c r="J60" s="13">
        <f>Parameters!$C$19+Parameters!$C$20*'GDP simulation'!AX66</f>
        <v>108.72578093933524</v>
      </c>
      <c r="K60" s="13">
        <f>Parameters!$C$19+Parameters!$C$20*'GDP simulation'!AY66</f>
        <v>110.71567925071935</v>
      </c>
    </row>
    <row r="61" spans="1:11" x14ac:dyDescent="0.35">
      <c r="A61" s="21">
        <v>57</v>
      </c>
      <c r="B61" s="13">
        <f>Parameters!$C$19+Parameters!$C$20*'GDP simulation'!AP67</f>
        <v>110.6678211966311</v>
      </c>
      <c r="C61" s="13">
        <f>Parameters!$C$19+Parameters!$C$20*'GDP simulation'!AQ67</f>
        <v>110.68237696845637</v>
      </c>
      <c r="D61" s="13">
        <f>Parameters!$C$19+Parameters!$C$20*'GDP simulation'!AR67</f>
        <v>110.26893473529431</v>
      </c>
      <c r="E61" s="13">
        <f>Parameters!$C$19+Parameters!$C$20*'GDP simulation'!AS67</f>
        <v>111.5210775954201</v>
      </c>
      <c r="F61" s="13">
        <f>Parameters!$C$19+Parameters!$C$20*'GDP simulation'!AT67</f>
        <v>112.02088623864429</v>
      </c>
      <c r="G61" s="13">
        <f>Parameters!$C$19+Parameters!$C$20*'GDP simulation'!AU67</f>
        <v>111.35285232122709</v>
      </c>
      <c r="H61" s="13">
        <f>Parameters!$C$19+Parameters!$C$20*'GDP simulation'!AV67</f>
        <v>109.99070605178353</v>
      </c>
      <c r="I61" s="13">
        <f>Parameters!$C$19+Parameters!$C$20*'GDP simulation'!AW67</f>
        <v>108.52912004176214</v>
      </c>
      <c r="J61" s="13">
        <f>Parameters!$C$19+Parameters!$C$20*'GDP simulation'!AX67</f>
        <v>107.20059831340927</v>
      </c>
      <c r="K61" s="13">
        <f>Parameters!$C$19+Parameters!$C$20*'GDP simulation'!AY67</f>
        <v>107.21496156474883</v>
      </c>
    </row>
    <row r="62" spans="1:11" x14ac:dyDescent="0.35">
      <c r="A62" s="21">
        <v>58</v>
      </c>
      <c r="B62" s="13">
        <f>Parameters!$C$19+Parameters!$C$20*'GDP simulation'!AP68</f>
        <v>109.33369784814664</v>
      </c>
      <c r="C62" s="13">
        <f>Parameters!$C$19+Parameters!$C$20*'GDP simulation'!AQ68</f>
        <v>109.4127628912502</v>
      </c>
      <c r="D62" s="13">
        <f>Parameters!$C$19+Parameters!$C$20*'GDP simulation'!AR68</f>
        <v>109.53936040652091</v>
      </c>
      <c r="E62" s="13">
        <f>Parameters!$C$19+Parameters!$C$20*'GDP simulation'!AS68</f>
        <v>110.17436458340821</v>
      </c>
      <c r="F62" s="13">
        <f>Parameters!$C$19+Parameters!$C$20*'GDP simulation'!AT68</f>
        <v>112.20863249590707</v>
      </c>
      <c r="G62" s="13">
        <f>Parameters!$C$19+Parameters!$C$20*'GDP simulation'!AU68</f>
        <v>112.76290902559208</v>
      </c>
      <c r="H62" s="13">
        <f>Parameters!$C$19+Parameters!$C$20*'GDP simulation'!AV68</f>
        <v>111.92836509842357</v>
      </c>
      <c r="I62" s="13">
        <f>Parameters!$C$19+Parameters!$C$20*'GDP simulation'!AW68</f>
        <v>111.58199878554116</v>
      </c>
      <c r="J62" s="13">
        <f>Parameters!$C$19+Parameters!$C$20*'GDP simulation'!AX68</f>
        <v>111.55341392696359</v>
      </c>
      <c r="K62" s="13">
        <f>Parameters!$C$19+Parameters!$C$20*'GDP simulation'!AY68</f>
        <v>112.97814350997395</v>
      </c>
    </row>
    <row r="63" spans="1:11" x14ac:dyDescent="0.35">
      <c r="A63" s="21">
        <v>59</v>
      </c>
      <c r="B63" s="13">
        <f>Parameters!$C$19+Parameters!$C$20*'GDP simulation'!AP69</f>
        <v>110.78284545650705</v>
      </c>
      <c r="C63" s="13">
        <f>Parameters!$C$19+Parameters!$C$20*'GDP simulation'!AQ69</f>
        <v>111.19920340763211</v>
      </c>
      <c r="D63" s="13">
        <f>Parameters!$C$19+Parameters!$C$20*'GDP simulation'!AR69</f>
        <v>112.42474681262365</v>
      </c>
      <c r="E63" s="13">
        <f>Parameters!$C$19+Parameters!$C$20*'GDP simulation'!AS69</f>
        <v>114.97201938218386</v>
      </c>
      <c r="F63" s="13">
        <f>Parameters!$C$19+Parameters!$C$20*'GDP simulation'!AT69</f>
        <v>117.32029975979603</v>
      </c>
      <c r="G63" s="13">
        <f>Parameters!$C$19+Parameters!$C$20*'GDP simulation'!AU69</f>
        <v>117.20407202703454</v>
      </c>
      <c r="H63" s="13">
        <f>Parameters!$C$19+Parameters!$C$20*'GDP simulation'!AV69</f>
        <v>116.62054402035085</v>
      </c>
      <c r="I63" s="13">
        <f>Parameters!$C$19+Parameters!$C$20*'GDP simulation'!AW69</f>
        <v>119.06990242905077</v>
      </c>
      <c r="J63" s="13">
        <f>Parameters!$C$19+Parameters!$C$20*'GDP simulation'!AX69</f>
        <v>121.31310344190594</v>
      </c>
      <c r="K63" s="13">
        <f>Parameters!$C$19+Parameters!$C$20*'GDP simulation'!AY69</f>
        <v>119.91475072742901</v>
      </c>
    </row>
    <row r="64" spans="1:11" x14ac:dyDescent="0.35">
      <c r="A64" s="21">
        <v>60</v>
      </c>
      <c r="B64" s="13">
        <f>Parameters!$C$19+Parameters!$C$20*'GDP simulation'!AP70</f>
        <v>110.4469644947356</v>
      </c>
      <c r="C64" s="13">
        <f>Parameters!$C$19+Parameters!$C$20*'GDP simulation'!AQ70</f>
        <v>109.560921494084</v>
      </c>
      <c r="D64" s="13">
        <f>Parameters!$C$19+Parameters!$C$20*'GDP simulation'!AR70</f>
        <v>108.74209249728715</v>
      </c>
      <c r="E64" s="13">
        <f>Parameters!$C$19+Parameters!$C$20*'GDP simulation'!AS70</f>
        <v>109.64582781258115</v>
      </c>
      <c r="F64" s="13">
        <f>Parameters!$C$19+Parameters!$C$20*'GDP simulation'!AT70</f>
        <v>110.68003441313975</v>
      </c>
      <c r="G64" s="13">
        <f>Parameters!$C$19+Parameters!$C$20*'GDP simulation'!AU70</f>
        <v>110.80774867746312</v>
      </c>
      <c r="H64" s="13">
        <f>Parameters!$C$19+Parameters!$C$20*'GDP simulation'!AV70</f>
        <v>110.58297960708231</v>
      </c>
      <c r="I64" s="13">
        <f>Parameters!$C$19+Parameters!$C$20*'GDP simulation'!AW70</f>
        <v>110.4442186123821</v>
      </c>
      <c r="J64" s="13">
        <f>Parameters!$C$19+Parameters!$C$20*'GDP simulation'!AX70</f>
        <v>110.79394961334806</v>
      </c>
      <c r="K64" s="13">
        <f>Parameters!$C$19+Parameters!$C$20*'GDP simulation'!AY70</f>
        <v>111.80526922657231</v>
      </c>
    </row>
    <row r="65" spans="1:11" x14ac:dyDescent="0.35">
      <c r="A65" s="21">
        <v>61</v>
      </c>
      <c r="B65" s="13">
        <f>Parameters!$C$19+Parameters!$C$20*'GDP simulation'!AP71</f>
        <v>111.41969640537681</v>
      </c>
      <c r="C65" s="13">
        <f>Parameters!$C$19+Parameters!$C$20*'GDP simulation'!AQ71</f>
        <v>112.57269086721965</v>
      </c>
      <c r="D65" s="13">
        <f>Parameters!$C$19+Parameters!$C$20*'GDP simulation'!AR71</f>
        <v>112.38447040165369</v>
      </c>
      <c r="E65" s="13">
        <f>Parameters!$C$19+Parameters!$C$20*'GDP simulation'!AS71</f>
        <v>111.51438988874665</v>
      </c>
      <c r="F65" s="13">
        <f>Parameters!$C$19+Parameters!$C$20*'GDP simulation'!AT71</f>
        <v>110.27653821725505</v>
      </c>
      <c r="G65" s="13">
        <f>Parameters!$C$19+Parameters!$C$20*'GDP simulation'!AU71</f>
        <v>109.29223524009572</v>
      </c>
      <c r="H65" s="13">
        <f>Parameters!$C$19+Parameters!$C$20*'GDP simulation'!AV71</f>
        <v>108.75041519708215</v>
      </c>
      <c r="I65" s="13">
        <f>Parameters!$C$19+Parameters!$C$20*'GDP simulation'!AW71</f>
        <v>109.21100006885086</v>
      </c>
      <c r="J65" s="13">
        <f>Parameters!$C$19+Parameters!$C$20*'GDP simulation'!AX71</f>
        <v>110.57692610968041</v>
      </c>
      <c r="K65" s="13">
        <f>Parameters!$C$19+Parameters!$C$20*'GDP simulation'!AY71</f>
        <v>112.81328915148309</v>
      </c>
    </row>
    <row r="66" spans="1:11" x14ac:dyDescent="0.35">
      <c r="A66" s="21">
        <v>62</v>
      </c>
      <c r="B66" s="13">
        <f>Parameters!$C$19+Parameters!$C$20*'GDP simulation'!AP72</f>
        <v>109.88416603975894</v>
      </c>
      <c r="C66" s="13">
        <f>Parameters!$C$19+Parameters!$C$20*'GDP simulation'!AQ72</f>
        <v>111.3409245295001</v>
      </c>
      <c r="D66" s="13">
        <f>Parameters!$C$19+Parameters!$C$20*'GDP simulation'!AR72</f>
        <v>112.86026771981709</v>
      </c>
      <c r="E66" s="13">
        <f>Parameters!$C$19+Parameters!$C$20*'GDP simulation'!AS72</f>
        <v>113.47660659784771</v>
      </c>
      <c r="F66" s="13">
        <f>Parameters!$C$19+Parameters!$C$20*'GDP simulation'!AT72</f>
        <v>114.91965774206838</v>
      </c>
      <c r="G66" s="13">
        <f>Parameters!$C$19+Parameters!$C$20*'GDP simulation'!AU72</f>
        <v>117.76105105980002</v>
      </c>
      <c r="H66" s="13">
        <f>Parameters!$C$19+Parameters!$C$20*'GDP simulation'!AV72</f>
        <v>120.93747588781275</v>
      </c>
      <c r="I66" s="13">
        <f>Parameters!$C$19+Parameters!$C$20*'GDP simulation'!AW72</f>
        <v>122.73686732703869</v>
      </c>
      <c r="J66" s="13">
        <f>Parameters!$C$19+Parameters!$C$20*'GDP simulation'!AX72</f>
        <v>122.15435323195865</v>
      </c>
      <c r="K66" s="13">
        <f>Parameters!$C$19+Parameters!$C$20*'GDP simulation'!AY72</f>
        <v>124.82957506119392</v>
      </c>
    </row>
    <row r="67" spans="1:11" x14ac:dyDescent="0.35">
      <c r="A67" s="21">
        <v>63</v>
      </c>
      <c r="B67" s="13">
        <f>Parameters!$C$19+Parameters!$C$20*'GDP simulation'!AP73</f>
        <v>110.54540231223777</v>
      </c>
      <c r="C67" s="13">
        <f>Parameters!$C$19+Parameters!$C$20*'GDP simulation'!AQ73</f>
        <v>110.81662857553967</v>
      </c>
      <c r="D67" s="13">
        <f>Parameters!$C$19+Parameters!$C$20*'GDP simulation'!AR73</f>
        <v>112.56716219173916</v>
      </c>
      <c r="E67" s="13">
        <f>Parameters!$C$19+Parameters!$C$20*'GDP simulation'!AS73</f>
        <v>112.58958650124724</v>
      </c>
      <c r="F67" s="13">
        <f>Parameters!$C$19+Parameters!$C$20*'GDP simulation'!AT73</f>
        <v>114.108880749477</v>
      </c>
      <c r="G67" s="13">
        <f>Parameters!$C$19+Parameters!$C$20*'GDP simulation'!AU73</f>
        <v>115.8017441306104</v>
      </c>
      <c r="H67" s="13">
        <f>Parameters!$C$19+Parameters!$C$20*'GDP simulation'!AV73</f>
        <v>116.72755566849597</v>
      </c>
      <c r="I67" s="13">
        <f>Parameters!$C$19+Parameters!$C$20*'GDP simulation'!AW73</f>
        <v>119.46619749698613</v>
      </c>
      <c r="J67" s="13">
        <f>Parameters!$C$19+Parameters!$C$20*'GDP simulation'!AX73</f>
        <v>121.15508006374922</v>
      </c>
      <c r="K67" s="13">
        <f>Parameters!$C$19+Parameters!$C$20*'GDP simulation'!AY73</f>
        <v>122.35683465136186</v>
      </c>
    </row>
    <row r="68" spans="1:11" x14ac:dyDescent="0.35">
      <c r="A68" s="21">
        <v>64</v>
      </c>
      <c r="B68" s="13">
        <f>Parameters!$C$19+Parameters!$C$20*'GDP simulation'!AP74</f>
        <v>111.11652707740069</v>
      </c>
      <c r="C68" s="13">
        <f>Parameters!$C$19+Parameters!$C$20*'GDP simulation'!AQ74</f>
        <v>110.45894335973767</v>
      </c>
      <c r="D68" s="13">
        <f>Parameters!$C$19+Parameters!$C$20*'GDP simulation'!AR74</f>
        <v>110.95439530125124</v>
      </c>
      <c r="E68" s="13">
        <f>Parameters!$C$19+Parameters!$C$20*'GDP simulation'!AS74</f>
        <v>110.14440968744374</v>
      </c>
      <c r="F68" s="13">
        <f>Parameters!$C$19+Parameters!$C$20*'GDP simulation'!AT74</f>
        <v>110.70358218513826</v>
      </c>
      <c r="G68" s="13">
        <f>Parameters!$C$19+Parameters!$C$20*'GDP simulation'!AU74</f>
        <v>112.98257847108526</v>
      </c>
      <c r="H68" s="13">
        <f>Parameters!$C$19+Parameters!$C$20*'GDP simulation'!AV74</f>
        <v>113.1201173155503</v>
      </c>
      <c r="I68" s="13">
        <f>Parameters!$C$19+Parameters!$C$20*'GDP simulation'!AW74</f>
        <v>114.71554679513773</v>
      </c>
      <c r="J68" s="13">
        <f>Parameters!$C$19+Parameters!$C$20*'GDP simulation'!AX74</f>
        <v>117.16313769694932</v>
      </c>
      <c r="K68" s="13">
        <f>Parameters!$C$19+Parameters!$C$20*'GDP simulation'!AY74</f>
        <v>116.47026454524791</v>
      </c>
    </row>
    <row r="69" spans="1:11" x14ac:dyDescent="0.35">
      <c r="A69" s="21">
        <v>65</v>
      </c>
      <c r="B69" s="13">
        <f>Parameters!$C$19+Parameters!$C$20*'GDP simulation'!AP75</f>
        <v>112.16842544050972</v>
      </c>
      <c r="C69" s="13">
        <f>Parameters!$C$19+Parameters!$C$20*'GDP simulation'!AQ75</f>
        <v>112.19908104396571</v>
      </c>
      <c r="D69" s="13">
        <f>Parameters!$C$19+Parameters!$C$20*'GDP simulation'!AR75</f>
        <v>111.33717052102314</v>
      </c>
      <c r="E69" s="13">
        <f>Parameters!$C$19+Parameters!$C$20*'GDP simulation'!AS75</f>
        <v>112.88463224179162</v>
      </c>
      <c r="F69" s="13">
        <f>Parameters!$C$19+Parameters!$C$20*'GDP simulation'!AT75</f>
        <v>115.84963589301587</v>
      </c>
      <c r="G69" s="13">
        <f>Parameters!$C$19+Parameters!$C$20*'GDP simulation'!AU75</f>
        <v>115.96313992869362</v>
      </c>
      <c r="H69" s="13">
        <f>Parameters!$C$19+Parameters!$C$20*'GDP simulation'!AV75</f>
        <v>115.6820969217338</v>
      </c>
      <c r="I69" s="13">
        <f>Parameters!$C$19+Parameters!$C$20*'GDP simulation'!AW75</f>
        <v>115.32484163892941</v>
      </c>
      <c r="J69" s="13">
        <f>Parameters!$C$19+Parameters!$C$20*'GDP simulation'!AX75</f>
        <v>116.22861967565963</v>
      </c>
      <c r="K69" s="13">
        <f>Parameters!$C$19+Parameters!$C$20*'GDP simulation'!AY75</f>
        <v>115.61563053976057</v>
      </c>
    </row>
    <row r="70" spans="1:11" x14ac:dyDescent="0.35">
      <c r="A70" s="21">
        <v>66</v>
      </c>
      <c r="B70" s="13">
        <f>Parameters!$C$19+Parameters!$C$20*'GDP simulation'!AP76</f>
        <v>109.52697815109255</v>
      </c>
      <c r="C70" s="13">
        <f>Parameters!$C$19+Parameters!$C$20*'GDP simulation'!AQ76</f>
        <v>109.75253187695581</v>
      </c>
      <c r="D70" s="13">
        <f>Parameters!$C$19+Parameters!$C$20*'GDP simulation'!AR76</f>
        <v>109.87877791982281</v>
      </c>
      <c r="E70" s="13">
        <f>Parameters!$C$19+Parameters!$C$20*'GDP simulation'!AS76</f>
        <v>110.97071947538096</v>
      </c>
      <c r="F70" s="13">
        <f>Parameters!$C$19+Parameters!$C$20*'GDP simulation'!AT76</f>
        <v>111.04205578056909</v>
      </c>
      <c r="G70" s="13">
        <f>Parameters!$C$19+Parameters!$C$20*'GDP simulation'!AU76</f>
        <v>111.93868441313175</v>
      </c>
      <c r="H70" s="13">
        <f>Parameters!$C$19+Parameters!$C$20*'GDP simulation'!AV76</f>
        <v>112.93733072761241</v>
      </c>
      <c r="I70" s="13">
        <f>Parameters!$C$19+Parameters!$C$20*'GDP simulation'!AW76</f>
        <v>113.32535482081154</v>
      </c>
      <c r="J70" s="13">
        <f>Parameters!$C$19+Parameters!$C$20*'GDP simulation'!AX76</f>
        <v>113.1131961663778</v>
      </c>
      <c r="K70" s="13">
        <f>Parameters!$C$19+Parameters!$C$20*'GDP simulation'!AY76</f>
        <v>113.83971783770428</v>
      </c>
    </row>
    <row r="71" spans="1:11" x14ac:dyDescent="0.35">
      <c r="A71" s="21">
        <v>67</v>
      </c>
      <c r="B71" s="13">
        <f>Parameters!$C$19+Parameters!$C$20*'GDP simulation'!AP77</f>
        <v>109.49170964344988</v>
      </c>
      <c r="C71" s="13">
        <f>Parameters!$C$19+Parameters!$C$20*'GDP simulation'!AQ77</f>
        <v>108.55663541502776</v>
      </c>
      <c r="D71" s="13">
        <f>Parameters!$C$19+Parameters!$C$20*'GDP simulation'!AR77</f>
        <v>109.4462793962048</v>
      </c>
      <c r="E71" s="13">
        <f>Parameters!$C$19+Parameters!$C$20*'GDP simulation'!AS77</f>
        <v>110.5966819028588</v>
      </c>
      <c r="F71" s="13">
        <f>Parameters!$C$19+Parameters!$C$20*'GDP simulation'!AT77</f>
        <v>111.76380832771083</v>
      </c>
      <c r="G71" s="13">
        <f>Parameters!$C$19+Parameters!$C$20*'GDP simulation'!AU77</f>
        <v>114.17835695559666</v>
      </c>
      <c r="H71" s="13">
        <f>Parameters!$C$19+Parameters!$C$20*'GDP simulation'!AV77</f>
        <v>114.47685416558627</v>
      </c>
      <c r="I71" s="13">
        <f>Parameters!$C$19+Parameters!$C$20*'GDP simulation'!AW77</f>
        <v>115.6781843818361</v>
      </c>
      <c r="J71" s="13">
        <f>Parameters!$C$19+Parameters!$C$20*'GDP simulation'!AX77</f>
        <v>116.4401499488289</v>
      </c>
      <c r="K71" s="13">
        <f>Parameters!$C$19+Parameters!$C$20*'GDP simulation'!AY77</f>
        <v>118.63739720353635</v>
      </c>
    </row>
    <row r="72" spans="1:11" x14ac:dyDescent="0.35">
      <c r="A72" s="21">
        <v>68</v>
      </c>
      <c r="B72" s="13">
        <f>Parameters!$C$19+Parameters!$C$20*'GDP simulation'!AP78</f>
        <v>109.99840144173641</v>
      </c>
      <c r="C72" s="13">
        <f>Parameters!$C$19+Parameters!$C$20*'GDP simulation'!AQ78</f>
        <v>111.39067701377084</v>
      </c>
      <c r="D72" s="13">
        <f>Parameters!$C$19+Parameters!$C$20*'GDP simulation'!AR78</f>
        <v>113.23817391810161</v>
      </c>
      <c r="E72" s="13">
        <f>Parameters!$C$19+Parameters!$C$20*'GDP simulation'!AS78</f>
        <v>115.34272349585058</v>
      </c>
      <c r="F72" s="13">
        <f>Parameters!$C$19+Parameters!$C$20*'GDP simulation'!AT78</f>
        <v>115.6086086627362</v>
      </c>
      <c r="G72" s="13">
        <f>Parameters!$C$19+Parameters!$C$20*'GDP simulation'!AU78</f>
        <v>117.96621580792518</v>
      </c>
      <c r="H72" s="13">
        <f>Parameters!$C$19+Parameters!$C$20*'GDP simulation'!AV78</f>
        <v>117.8295837024619</v>
      </c>
      <c r="I72" s="13">
        <f>Parameters!$C$19+Parameters!$C$20*'GDP simulation'!AW78</f>
        <v>116.63568465844435</v>
      </c>
      <c r="J72" s="13">
        <f>Parameters!$C$19+Parameters!$C$20*'GDP simulation'!AX78</f>
        <v>115.12525614897554</v>
      </c>
      <c r="K72" s="13">
        <f>Parameters!$C$19+Parameters!$C$20*'GDP simulation'!AY78</f>
        <v>114.64057380026698</v>
      </c>
    </row>
    <row r="73" spans="1:11" x14ac:dyDescent="0.35">
      <c r="A73" s="21">
        <v>69</v>
      </c>
      <c r="B73" s="13">
        <f>Parameters!$C$19+Parameters!$C$20*'GDP simulation'!AP79</f>
        <v>111.87375112419313</v>
      </c>
      <c r="C73" s="13">
        <f>Parameters!$C$19+Parameters!$C$20*'GDP simulation'!AQ79</f>
        <v>112.33640157688156</v>
      </c>
      <c r="D73" s="13">
        <f>Parameters!$C$19+Parameters!$C$20*'GDP simulation'!AR79</f>
        <v>112.17456411241291</v>
      </c>
      <c r="E73" s="13">
        <f>Parameters!$C$19+Parameters!$C$20*'GDP simulation'!AS79</f>
        <v>111.52007394238234</v>
      </c>
      <c r="F73" s="13">
        <f>Parameters!$C$19+Parameters!$C$20*'GDP simulation'!AT79</f>
        <v>113.01260331085849</v>
      </c>
      <c r="G73" s="13">
        <f>Parameters!$C$19+Parameters!$C$20*'GDP simulation'!AU79</f>
        <v>115.6410550189523</v>
      </c>
      <c r="H73" s="13">
        <f>Parameters!$C$19+Parameters!$C$20*'GDP simulation'!AV79</f>
        <v>115.11331393837425</v>
      </c>
      <c r="I73" s="13">
        <f>Parameters!$C$19+Parameters!$C$20*'GDP simulation'!AW79</f>
        <v>113.52130562725152</v>
      </c>
      <c r="J73" s="13">
        <f>Parameters!$C$19+Parameters!$C$20*'GDP simulation'!AX79</f>
        <v>113.34787120165275</v>
      </c>
      <c r="K73" s="13">
        <f>Parameters!$C$19+Parameters!$C$20*'GDP simulation'!AY79</f>
        <v>113.08759856430665</v>
      </c>
    </row>
    <row r="74" spans="1:11" x14ac:dyDescent="0.35">
      <c r="A74" s="21">
        <v>70</v>
      </c>
      <c r="B74" s="13">
        <f>Parameters!$C$19+Parameters!$C$20*'GDP simulation'!AP80</f>
        <v>111.4981698214354</v>
      </c>
      <c r="C74" s="13">
        <f>Parameters!$C$19+Parameters!$C$20*'GDP simulation'!AQ80</f>
        <v>110.60554932531667</v>
      </c>
      <c r="D74" s="13">
        <f>Parameters!$C$19+Parameters!$C$20*'GDP simulation'!AR80</f>
        <v>108.96165592022817</v>
      </c>
      <c r="E74" s="13">
        <f>Parameters!$C$19+Parameters!$C$20*'GDP simulation'!AS80</f>
        <v>109.69012744364181</v>
      </c>
      <c r="F74" s="13">
        <f>Parameters!$C$19+Parameters!$C$20*'GDP simulation'!AT80</f>
        <v>109.42049199306145</v>
      </c>
      <c r="G74" s="13">
        <f>Parameters!$C$19+Parameters!$C$20*'GDP simulation'!AU80</f>
        <v>109.19220239916578</v>
      </c>
      <c r="H74" s="13">
        <f>Parameters!$C$19+Parameters!$C$20*'GDP simulation'!AV80</f>
        <v>110.61736817841199</v>
      </c>
      <c r="I74" s="13">
        <f>Parameters!$C$19+Parameters!$C$20*'GDP simulation'!AW80</f>
        <v>110.78186986035246</v>
      </c>
      <c r="J74" s="13">
        <f>Parameters!$C$19+Parameters!$C$20*'GDP simulation'!AX80</f>
        <v>110.41275508581683</v>
      </c>
      <c r="K74" s="13">
        <f>Parameters!$C$19+Parameters!$C$20*'GDP simulation'!AY80</f>
        <v>109.60973196041445</v>
      </c>
    </row>
    <row r="75" spans="1:11" x14ac:dyDescent="0.35">
      <c r="A75" s="21">
        <v>71</v>
      </c>
      <c r="B75" s="13">
        <f>Parameters!$C$19+Parameters!$C$20*'GDP simulation'!AP81</f>
        <v>109.1501390345515</v>
      </c>
      <c r="C75" s="13">
        <f>Parameters!$C$19+Parameters!$C$20*'GDP simulation'!AQ81</f>
        <v>108.07670839302644</v>
      </c>
      <c r="D75" s="13">
        <f>Parameters!$C$19+Parameters!$C$20*'GDP simulation'!AR81</f>
        <v>107.05628993460337</v>
      </c>
      <c r="E75" s="13">
        <f>Parameters!$C$19+Parameters!$C$20*'GDP simulation'!AS81</f>
        <v>106.7826666146743</v>
      </c>
      <c r="F75" s="13">
        <f>Parameters!$C$19+Parameters!$C$20*'GDP simulation'!AT81</f>
        <v>106.39085921727758</v>
      </c>
      <c r="G75" s="13">
        <f>Parameters!$C$19+Parameters!$C$20*'GDP simulation'!AU81</f>
        <v>105.65009161875417</v>
      </c>
      <c r="H75" s="13">
        <f>Parameters!$C$19+Parameters!$C$20*'GDP simulation'!AV81</f>
        <v>104.87189193478866</v>
      </c>
      <c r="I75" s="13">
        <f>Parameters!$C$19+Parameters!$C$20*'GDP simulation'!AW81</f>
        <v>103.93172855849953</v>
      </c>
      <c r="J75" s="13">
        <f>Parameters!$C$19+Parameters!$C$20*'GDP simulation'!AX81</f>
        <v>103.20119783471037</v>
      </c>
      <c r="K75" s="13">
        <f>Parameters!$C$19+Parameters!$C$20*'GDP simulation'!AY81</f>
        <v>103.67462967650239</v>
      </c>
    </row>
    <row r="76" spans="1:11" x14ac:dyDescent="0.35">
      <c r="A76" s="21">
        <v>72</v>
      </c>
      <c r="B76" s="13">
        <f>Parameters!$C$19+Parameters!$C$20*'GDP simulation'!AP82</f>
        <v>110.59640768694466</v>
      </c>
      <c r="C76" s="13">
        <f>Parameters!$C$19+Parameters!$C$20*'GDP simulation'!AQ82</f>
        <v>112.42994425987399</v>
      </c>
      <c r="D76" s="13">
        <f>Parameters!$C$19+Parameters!$C$20*'GDP simulation'!AR82</f>
        <v>113.33903871681018</v>
      </c>
      <c r="E76" s="13">
        <f>Parameters!$C$19+Parameters!$C$20*'GDP simulation'!AS82</f>
        <v>112.97309021789475</v>
      </c>
      <c r="F76" s="13">
        <f>Parameters!$C$19+Parameters!$C$20*'GDP simulation'!AT82</f>
        <v>114.87350595019328</v>
      </c>
      <c r="G76" s="13">
        <f>Parameters!$C$19+Parameters!$C$20*'GDP simulation'!AU82</f>
        <v>117.13682777811931</v>
      </c>
      <c r="H76" s="13">
        <f>Parameters!$C$19+Parameters!$C$20*'GDP simulation'!AV82</f>
        <v>119.13059085898269</v>
      </c>
      <c r="I76" s="13">
        <f>Parameters!$C$19+Parameters!$C$20*'GDP simulation'!AW82</f>
        <v>122.70912000497691</v>
      </c>
      <c r="J76" s="13">
        <f>Parameters!$C$19+Parameters!$C$20*'GDP simulation'!AX82</f>
        <v>126.10352151546121</v>
      </c>
      <c r="K76" s="13">
        <f>Parameters!$C$19+Parameters!$C$20*'GDP simulation'!AY82</f>
        <v>126.3585545826937</v>
      </c>
    </row>
    <row r="77" spans="1:11" x14ac:dyDescent="0.35">
      <c r="A77" s="21">
        <v>73</v>
      </c>
      <c r="B77" s="13">
        <f>Parameters!$C$19+Parameters!$C$20*'GDP simulation'!AP83</f>
        <v>109.17539851291366</v>
      </c>
      <c r="C77" s="13">
        <f>Parameters!$C$19+Parameters!$C$20*'GDP simulation'!AQ83</f>
        <v>109.31828373831472</v>
      </c>
      <c r="D77" s="13">
        <f>Parameters!$C$19+Parameters!$C$20*'GDP simulation'!AR83</f>
        <v>108.88607563176522</v>
      </c>
      <c r="E77" s="13">
        <f>Parameters!$C$19+Parameters!$C$20*'GDP simulation'!AS83</f>
        <v>107.87232174542098</v>
      </c>
      <c r="F77" s="13">
        <f>Parameters!$C$19+Parameters!$C$20*'GDP simulation'!AT83</f>
        <v>108.98707241473512</v>
      </c>
      <c r="G77" s="13">
        <f>Parameters!$C$19+Parameters!$C$20*'GDP simulation'!AU83</f>
        <v>111.45801663272509</v>
      </c>
      <c r="H77" s="13">
        <f>Parameters!$C$19+Parameters!$C$20*'GDP simulation'!AV83</f>
        <v>112.05988650486712</v>
      </c>
      <c r="I77" s="13">
        <f>Parameters!$C$19+Parameters!$C$20*'GDP simulation'!AW83</f>
        <v>112.54079964444969</v>
      </c>
      <c r="J77" s="13">
        <f>Parameters!$C$19+Parameters!$C$20*'GDP simulation'!AX83</f>
        <v>112.80374343141109</v>
      </c>
      <c r="K77" s="13">
        <f>Parameters!$C$19+Parameters!$C$20*'GDP simulation'!AY83</f>
        <v>112.70422171273619</v>
      </c>
    </row>
    <row r="78" spans="1:11" x14ac:dyDescent="0.35">
      <c r="A78" s="21">
        <v>74</v>
      </c>
      <c r="B78" s="13">
        <f>Parameters!$C$19+Parameters!$C$20*'GDP simulation'!AP84</f>
        <v>111.42429036394397</v>
      </c>
      <c r="C78" s="13">
        <f>Parameters!$C$19+Parameters!$C$20*'GDP simulation'!AQ84</f>
        <v>110.66360273116697</v>
      </c>
      <c r="D78" s="13">
        <f>Parameters!$C$19+Parameters!$C$20*'GDP simulation'!AR84</f>
        <v>110.1103646381428</v>
      </c>
      <c r="E78" s="13">
        <f>Parameters!$C$19+Parameters!$C$20*'GDP simulation'!AS84</f>
        <v>111.47000739611711</v>
      </c>
      <c r="F78" s="13">
        <f>Parameters!$C$19+Parameters!$C$20*'GDP simulation'!AT84</f>
        <v>110.98419228792935</v>
      </c>
      <c r="G78" s="13">
        <f>Parameters!$C$19+Parameters!$C$20*'GDP simulation'!AU84</f>
        <v>110.08333284407249</v>
      </c>
      <c r="H78" s="13">
        <f>Parameters!$C$19+Parameters!$C$20*'GDP simulation'!AV84</f>
        <v>111.52655249951785</v>
      </c>
      <c r="I78" s="13">
        <f>Parameters!$C$19+Parameters!$C$20*'GDP simulation'!AW84</f>
        <v>113.74405122470581</v>
      </c>
      <c r="J78" s="13">
        <f>Parameters!$C$19+Parameters!$C$20*'GDP simulation'!AX84</f>
        <v>115.49883739503511</v>
      </c>
      <c r="K78" s="13">
        <f>Parameters!$C$19+Parameters!$C$20*'GDP simulation'!AY84</f>
        <v>116.59919336937486</v>
      </c>
    </row>
    <row r="79" spans="1:11" x14ac:dyDescent="0.35">
      <c r="A79" s="21">
        <v>75</v>
      </c>
      <c r="B79" s="13">
        <f>Parameters!$C$19+Parameters!$C$20*'GDP simulation'!AP85</f>
        <v>110.16470808860583</v>
      </c>
      <c r="C79" s="13">
        <f>Parameters!$C$19+Parameters!$C$20*'GDP simulation'!AQ85</f>
        <v>109.96968077598382</v>
      </c>
      <c r="D79" s="13">
        <f>Parameters!$C$19+Parameters!$C$20*'GDP simulation'!AR85</f>
        <v>111.67571496589301</v>
      </c>
      <c r="E79" s="13">
        <f>Parameters!$C$19+Parameters!$C$20*'GDP simulation'!AS85</f>
        <v>111.80755147934224</v>
      </c>
      <c r="F79" s="13">
        <f>Parameters!$C$19+Parameters!$C$20*'GDP simulation'!AT85</f>
        <v>112.33459316051209</v>
      </c>
      <c r="G79" s="13">
        <f>Parameters!$C$19+Parameters!$C$20*'GDP simulation'!AU85</f>
        <v>112.85838809934221</v>
      </c>
      <c r="H79" s="13">
        <f>Parameters!$C$19+Parameters!$C$20*'GDP simulation'!AV85</f>
        <v>112.86271363021932</v>
      </c>
      <c r="I79" s="13">
        <f>Parameters!$C$19+Parameters!$C$20*'GDP simulation'!AW85</f>
        <v>111.88478635751358</v>
      </c>
      <c r="J79" s="13">
        <f>Parameters!$C$19+Parameters!$C$20*'GDP simulation'!AX85</f>
        <v>111.86475505277386</v>
      </c>
      <c r="K79" s="13">
        <f>Parameters!$C$19+Parameters!$C$20*'GDP simulation'!AY85</f>
        <v>113.30422923949517</v>
      </c>
    </row>
    <row r="80" spans="1:11" x14ac:dyDescent="0.35">
      <c r="A80" s="21">
        <v>76</v>
      </c>
      <c r="B80" s="13">
        <f>Parameters!$C$19+Parameters!$C$20*'GDP simulation'!AP86</f>
        <v>109.72832301942408</v>
      </c>
      <c r="C80" s="13">
        <f>Parameters!$C$19+Parameters!$C$20*'GDP simulation'!AQ86</f>
        <v>109.87492145847656</v>
      </c>
      <c r="D80" s="13">
        <f>Parameters!$C$19+Parameters!$C$20*'GDP simulation'!AR86</f>
        <v>111.6155186511232</v>
      </c>
      <c r="E80" s="13">
        <f>Parameters!$C$19+Parameters!$C$20*'GDP simulation'!AS86</f>
        <v>114.30083380719047</v>
      </c>
      <c r="F80" s="13">
        <f>Parameters!$C$19+Parameters!$C$20*'GDP simulation'!AT86</f>
        <v>117.3958359375891</v>
      </c>
      <c r="G80" s="13">
        <f>Parameters!$C$19+Parameters!$C$20*'GDP simulation'!AU86</f>
        <v>120.03850326766143</v>
      </c>
      <c r="H80" s="13">
        <f>Parameters!$C$19+Parameters!$C$20*'GDP simulation'!AV86</f>
        <v>118.96064300077046</v>
      </c>
      <c r="I80" s="13">
        <f>Parameters!$C$19+Parameters!$C$20*'GDP simulation'!AW86</f>
        <v>118.50399525252017</v>
      </c>
      <c r="J80" s="13">
        <f>Parameters!$C$19+Parameters!$C$20*'GDP simulation'!AX86</f>
        <v>118.07879398928044</v>
      </c>
      <c r="K80" s="13">
        <f>Parameters!$C$19+Parameters!$C$20*'GDP simulation'!AY86</f>
        <v>116.46618798108848</v>
      </c>
    </row>
    <row r="81" spans="1:11" x14ac:dyDescent="0.35">
      <c r="A81" s="21">
        <v>77</v>
      </c>
      <c r="B81" s="13">
        <f>Parameters!$C$19+Parameters!$C$20*'GDP simulation'!AP87</f>
        <v>109.95239232892645</v>
      </c>
      <c r="C81" s="13">
        <f>Parameters!$C$19+Parameters!$C$20*'GDP simulation'!AQ87</f>
        <v>110.03867187333695</v>
      </c>
      <c r="D81" s="13">
        <f>Parameters!$C$19+Parameters!$C$20*'GDP simulation'!AR87</f>
        <v>110.31720855592276</v>
      </c>
      <c r="E81" s="13">
        <f>Parameters!$C$19+Parameters!$C$20*'GDP simulation'!AS87</f>
        <v>109.50553029540636</v>
      </c>
      <c r="F81" s="13">
        <f>Parameters!$C$19+Parameters!$C$20*'GDP simulation'!AT87</f>
        <v>110.21760468543957</v>
      </c>
      <c r="G81" s="13">
        <f>Parameters!$C$19+Parameters!$C$20*'GDP simulation'!AU87</f>
        <v>112.70460891300694</v>
      </c>
      <c r="H81" s="13">
        <f>Parameters!$C$19+Parameters!$C$20*'GDP simulation'!AV87</f>
        <v>112.28200841039488</v>
      </c>
      <c r="I81" s="13">
        <f>Parameters!$C$19+Parameters!$C$20*'GDP simulation'!AW87</f>
        <v>110.77978218588196</v>
      </c>
      <c r="J81" s="13">
        <f>Parameters!$C$19+Parameters!$C$20*'GDP simulation'!AX87</f>
        <v>109.68188585919505</v>
      </c>
      <c r="K81" s="13">
        <f>Parameters!$C$19+Parameters!$C$20*'GDP simulation'!AY87</f>
        <v>108.34331928866307</v>
      </c>
    </row>
    <row r="82" spans="1:11" x14ac:dyDescent="0.35">
      <c r="A82" s="21">
        <v>78</v>
      </c>
      <c r="B82" s="13">
        <f>Parameters!$C$19+Parameters!$C$20*'GDP simulation'!AP88</f>
        <v>111.74480652505957</v>
      </c>
      <c r="C82" s="13">
        <f>Parameters!$C$19+Parameters!$C$20*'GDP simulation'!AQ88</f>
        <v>114.12826189684785</v>
      </c>
      <c r="D82" s="13">
        <f>Parameters!$C$19+Parameters!$C$20*'GDP simulation'!AR88</f>
        <v>115.84501776586217</v>
      </c>
      <c r="E82" s="13">
        <f>Parameters!$C$19+Parameters!$C$20*'GDP simulation'!AS88</f>
        <v>117.36896683025708</v>
      </c>
      <c r="F82" s="13">
        <f>Parameters!$C$19+Parameters!$C$20*'GDP simulation'!AT88</f>
        <v>118.41747895073817</v>
      </c>
      <c r="G82" s="13">
        <f>Parameters!$C$19+Parameters!$C$20*'GDP simulation'!AU88</f>
        <v>117.5610238010651</v>
      </c>
      <c r="H82" s="13">
        <f>Parameters!$C$19+Parameters!$C$20*'GDP simulation'!AV88</f>
        <v>117.36190828428235</v>
      </c>
      <c r="I82" s="13">
        <f>Parameters!$C$19+Parameters!$C$20*'GDP simulation'!AW88</f>
        <v>117.31246680808142</v>
      </c>
      <c r="J82" s="13">
        <f>Parameters!$C$19+Parameters!$C$20*'GDP simulation'!AX88</f>
        <v>117.59978616813399</v>
      </c>
      <c r="K82" s="13">
        <f>Parameters!$C$19+Parameters!$C$20*'GDP simulation'!AY88</f>
        <v>120.05222670523939</v>
      </c>
    </row>
    <row r="83" spans="1:11" x14ac:dyDescent="0.35">
      <c r="A83" s="21">
        <v>79</v>
      </c>
      <c r="B83" s="13">
        <f>Parameters!$C$19+Parameters!$C$20*'GDP simulation'!AP89</f>
        <v>109.3555828043728</v>
      </c>
      <c r="C83" s="13">
        <f>Parameters!$C$19+Parameters!$C$20*'GDP simulation'!AQ89</f>
        <v>110.11003738442595</v>
      </c>
      <c r="D83" s="13">
        <f>Parameters!$C$19+Parameters!$C$20*'GDP simulation'!AR89</f>
        <v>111.13088872479058</v>
      </c>
      <c r="E83" s="13">
        <f>Parameters!$C$19+Parameters!$C$20*'GDP simulation'!AS89</f>
        <v>111.74367533781789</v>
      </c>
      <c r="F83" s="13">
        <f>Parameters!$C$19+Parameters!$C$20*'GDP simulation'!AT89</f>
        <v>112.7823333671315</v>
      </c>
      <c r="G83" s="13">
        <f>Parameters!$C$19+Parameters!$C$20*'GDP simulation'!AU89</f>
        <v>113.05623344474367</v>
      </c>
      <c r="H83" s="13">
        <f>Parameters!$C$19+Parameters!$C$20*'GDP simulation'!AV89</f>
        <v>115.20938019214306</v>
      </c>
      <c r="I83" s="13">
        <f>Parameters!$C$19+Parameters!$C$20*'GDP simulation'!AW89</f>
        <v>118.14203176019548</v>
      </c>
      <c r="J83" s="13">
        <f>Parameters!$C$19+Parameters!$C$20*'GDP simulation'!AX89</f>
        <v>119.71488734437733</v>
      </c>
      <c r="K83" s="13">
        <f>Parameters!$C$19+Parameters!$C$20*'GDP simulation'!AY89</f>
        <v>122.59492844735529</v>
      </c>
    </row>
    <row r="84" spans="1:11" x14ac:dyDescent="0.35">
      <c r="A84" s="21">
        <v>80</v>
      </c>
      <c r="B84" s="13">
        <f>Parameters!$C$19+Parameters!$C$20*'GDP simulation'!AP90</f>
        <v>109.99884528894769</v>
      </c>
      <c r="C84" s="13">
        <f>Parameters!$C$19+Parameters!$C$20*'GDP simulation'!AQ90</f>
        <v>110.50429635772835</v>
      </c>
      <c r="D84" s="13">
        <f>Parameters!$C$19+Parameters!$C$20*'GDP simulation'!AR90</f>
        <v>111.07211710771004</v>
      </c>
      <c r="E84" s="13">
        <f>Parameters!$C$19+Parameters!$C$20*'GDP simulation'!AS90</f>
        <v>110.31122805968135</v>
      </c>
      <c r="F84" s="13">
        <f>Parameters!$C$19+Parameters!$C$20*'GDP simulation'!AT90</f>
        <v>110.49189059000003</v>
      </c>
      <c r="G84" s="13">
        <f>Parameters!$C$19+Parameters!$C$20*'GDP simulation'!AU90</f>
        <v>112.74449546748514</v>
      </c>
      <c r="H84" s="13">
        <f>Parameters!$C$19+Parameters!$C$20*'GDP simulation'!AV90</f>
        <v>114.56849866246677</v>
      </c>
      <c r="I84" s="13">
        <f>Parameters!$C$19+Parameters!$C$20*'GDP simulation'!AW90</f>
        <v>116.56740969800079</v>
      </c>
      <c r="J84" s="13">
        <f>Parameters!$C$19+Parameters!$C$20*'GDP simulation'!AX90</f>
        <v>118.85161067771111</v>
      </c>
      <c r="K84" s="13">
        <f>Parameters!$C$19+Parameters!$C$20*'GDP simulation'!AY90</f>
        <v>119.74293238703517</v>
      </c>
    </row>
    <row r="85" spans="1:11" x14ac:dyDescent="0.35">
      <c r="A85" s="21">
        <v>81</v>
      </c>
      <c r="B85" s="13">
        <f>Parameters!$C$19+Parameters!$C$20*'GDP simulation'!AP91</f>
        <v>111.13304479569321</v>
      </c>
      <c r="C85" s="13">
        <f>Parameters!$C$19+Parameters!$C$20*'GDP simulation'!AQ91</f>
        <v>112.69638748087276</v>
      </c>
      <c r="D85" s="13">
        <f>Parameters!$C$19+Parameters!$C$20*'GDP simulation'!AR91</f>
        <v>112.54566328556777</v>
      </c>
      <c r="E85" s="13">
        <f>Parameters!$C$19+Parameters!$C$20*'GDP simulation'!AS91</f>
        <v>112.61895443759752</v>
      </c>
      <c r="F85" s="13">
        <f>Parameters!$C$19+Parameters!$C$20*'GDP simulation'!AT91</f>
        <v>113.67576578152153</v>
      </c>
      <c r="G85" s="13">
        <f>Parameters!$C$19+Parameters!$C$20*'GDP simulation'!AU91</f>
        <v>115.66652646181443</v>
      </c>
      <c r="H85" s="13">
        <f>Parameters!$C$19+Parameters!$C$20*'GDP simulation'!AV91</f>
        <v>114.91741691508865</v>
      </c>
      <c r="I85" s="13">
        <f>Parameters!$C$19+Parameters!$C$20*'GDP simulation'!AW91</f>
        <v>115.104580499515</v>
      </c>
      <c r="J85" s="13">
        <f>Parameters!$C$19+Parameters!$C$20*'GDP simulation'!AX91</f>
        <v>116.98780318380008</v>
      </c>
      <c r="K85" s="13">
        <f>Parameters!$C$19+Parameters!$C$20*'GDP simulation'!AY91</f>
        <v>116.27446440990822</v>
      </c>
    </row>
    <row r="86" spans="1:11" x14ac:dyDescent="0.35">
      <c r="A86" s="21">
        <v>82</v>
      </c>
      <c r="B86" s="13">
        <f>Parameters!$C$19+Parameters!$C$20*'GDP simulation'!AP92</f>
        <v>109.91608320066776</v>
      </c>
      <c r="C86" s="13">
        <f>Parameters!$C$19+Parameters!$C$20*'GDP simulation'!AQ92</f>
        <v>111.22917153119948</v>
      </c>
      <c r="D86" s="13">
        <f>Parameters!$C$19+Parameters!$C$20*'GDP simulation'!AR92</f>
        <v>110.93212073597893</v>
      </c>
      <c r="E86" s="13">
        <f>Parameters!$C$19+Parameters!$C$20*'GDP simulation'!AS92</f>
        <v>109.927474515643</v>
      </c>
      <c r="F86" s="13">
        <f>Parameters!$C$19+Parameters!$C$20*'GDP simulation'!AT92</f>
        <v>109.08011974937034</v>
      </c>
      <c r="G86" s="13">
        <f>Parameters!$C$19+Parameters!$C$20*'GDP simulation'!AU92</f>
        <v>109.70444121287255</v>
      </c>
      <c r="H86" s="13">
        <f>Parameters!$C$19+Parameters!$C$20*'GDP simulation'!AV92</f>
        <v>111.51534415809196</v>
      </c>
      <c r="I86" s="13">
        <f>Parameters!$C$19+Parameters!$C$20*'GDP simulation'!AW92</f>
        <v>112.98159373280237</v>
      </c>
      <c r="J86" s="13">
        <f>Parameters!$C$19+Parameters!$C$20*'GDP simulation'!AX92</f>
        <v>114.61395514907315</v>
      </c>
      <c r="K86" s="13">
        <f>Parameters!$C$19+Parameters!$C$20*'GDP simulation'!AY92</f>
        <v>117.00296271736902</v>
      </c>
    </row>
    <row r="87" spans="1:11" x14ac:dyDescent="0.35">
      <c r="A87" s="21">
        <v>83</v>
      </c>
      <c r="B87" s="13">
        <f>Parameters!$C$19+Parameters!$C$20*'GDP simulation'!AP93</f>
        <v>109.95540667440035</v>
      </c>
      <c r="C87" s="13">
        <f>Parameters!$C$19+Parameters!$C$20*'GDP simulation'!AQ93</f>
        <v>110.0158884693257</v>
      </c>
      <c r="D87" s="13">
        <f>Parameters!$C$19+Parameters!$C$20*'GDP simulation'!AR93</f>
        <v>110.78749514228947</v>
      </c>
      <c r="E87" s="13">
        <f>Parameters!$C$19+Parameters!$C$20*'GDP simulation'!AS93</f>
        <v>111.0466888228291</v>
      </c>
      <c r="F87" s="13">
        <f>Parameters!$C$19+Parameters!$C$20*'GDP simulation'!AT93</f>
        <v>112.39205577639603</v>
      </c>
      <c r="G87" s="13">
        <f>Parameters!$C$19+Parameters!$C$20*'GDP simulation'!AU93</f>
        <v>113.19901447891948</v>
      </c>
      <c r="H87" s="13">
        <f>Parameters!$C$19+Parameters!$C$20*'GDP simulation'!AV93</f>
        <v>114.86928761374426</v>
      </c>
      <c r="I87" s="13">
        <f>Parameters!$C$19+Parameters!$C$20*'GDP simulation'!AW93</f>
        <v>114.72342516953698</v>
      </c>
      <c r="J87" s="13">
        <f>Parameters!$C$19+Parameters!$C$20*'GDP simulation'!AX93</f>
        <v>114.40055114899759</v>
      </c>
      <c r="K87" s="13">
        <f>Parameters!$C$19+Parameters!$C$20*'GDP simulation'!AY93</f>
        <v>114.92194247128582</v>
      </c>
    </row>
    <row r="88" spans="1:11" x14ac:dyDescent="0.35">
      <c r="A88" s="21">
        <v>84</v>
      </c>
      <c r="B88" s="13">
        <f>Parameters!$C$19+Parameters!$C$20*'GDP simulation'!AP94</f>
        <v>111.08756391627509</v>
      </c>
      <c r="C88" s="13">
        <f>Parameters!$C$19+Parameters!$C$20*'GDP simulation'!AQ94</f>
        <v>110.87300768656543</v>
      </c>
      <c r="D88" s="13">
        <f>Parameters!$C$19+Parameters!$C$20*'GDP simulation'!AR94</f>
        <v>109.6262550255417</v>
      </c>
      <c r="E88" s="13">
        <f>Parameters!$C$19+Parameters!$C$20*'GDP simulation'!AS94</f>
        <v>108.56462331991874</v>
      </c>
      <c r="F88" s="13">
        <f>Parameters!$C$19+Parameters!$C$20*'GDP simulation'!AT94</f>
        <v>108.44271044258056</v>
      </c>
      <c r="G88" s="13">
        <f>Parameters!$C$19+Parameters!$C$20*'GDP simulation'!AU94</f>
        <v>110.1644982718739</v>
      </c>
      <c r="H88" s="13">
        <f>Parameters!$C$19+Parameters!$C$20*'GDP simulation'!AV94</f>
        <v>110.78366249842067</v>
      </c>
      <c r="I88" s="13">
        <f>Parameters!$C$19+Parameters!$C$20*'GDP simulation'!AW94</f>
        <v>112.60294727330661</v>
      </c>
      <c r="J88" s="13">
        <f>Parameters!$C$19+Parameters!$C$20*'GDP simulation'!AX94</f>
        <v>115.87185890334361</v>
      </c>
      <c r="K88" s="13">
        <f>Parameters!$C$19+Parameters!$C$20*'GDP simulation'!AY94</f>
        <v>117.27057506378262</v>
      </c>
    </row>
    <row r="89" spans="1:11" x14ac:dyDescent="0.35">
      <c r="A89" s="21">
        <v>85</v>
      </c>
      <c r="B89" s="13">
        <f>Parameters!$C$19+Parameters!$C$20*'GDP simulation'!AP95</f>
        <v>111.51833081770734</v>
      </c>
      <c r="C89" s="13">
        <f>Parameters!$C$19+Parameters!$C$20*'GDP simulation'!AQ95</f>
        <v>113.46944259529793</v>
      </c>
      <c r="D89" s="13">
        <f>Parameters!$C$19+Parameters!$C$20*'GDP simulation'!AR95</f>
        <v>116.23181394950711</v>
      </c>
      <c r="E89" s="13">
        <f>Parameters!$C$19+Parameters!$C$20*'GDP simulation'!AS95</f>
        <v>117.38336480198303</v>
      </c>
      <c r="F89" s="13">
        <f>Parameters!$C$19+Parameters!$C$20*'GDP simulation'!AT95</f>
        <v>117.54591445578144</v>
      </c>
      <c r="G89" s="13">
        <f>Parameters!$C$19+Parameters!$C$20*'GDP simulation'!AU95</f>
        <v>119.14160938076735</v>
      </c>
      <c r="H89" s="13">
        <f>Parameters!$C$19+Parameters!$C$20*'GDP simulation'!AV95</f>
        <v>120.03720228489324</v>
      </c>
      <c r="I89" s="13">
        <f>Parameters!$C$19+Parameters!$C$20*'GDP simulation'!AW95</f>
        <v>120.90066680343003</v>
      </c>
      <c r="J89" s="13">
        <f>Parameters!$C$19+Parameters!$C$20*'GDP simulation'!AX95</f>
        <v>124.11063281990222</v>
      </c>
      <c r="K89" s="13">
        <f>Parameters!$C$19+Parameters!$C$20*'GDP simulation'!AY95</f>
        <v>124.9191518167024</v>
      </c>
    </row>
    <row r="90" spans="1:11" x14ac:dyDescent="0.35">
      <c r="A90" s="21">
        <v>86</v>
      </c>
      <c r="B90" s="13">
        <f>Parameters!$C$19+Parameters!$C$20*'GDP simulation'!AP96</f>
        <v>111.3859443632427</v>
      </c>
      <c r="C90" s="13">
        <f>Parameters!$C$19+Parameters!$C$20*'GDP simulation'!AQ96</f>
        <v>113.68372397200845</v>
      </c>
      <c r="D90" s="13">
        <f>Parameters!$C$19+Parameters!$C$20*'GDP simulation'!AR96</f>
        <v>114.02113179272143</v>
      </c>
      <c r="E90" s="13">
        <f>Parameters!$C$19+Parameters!$C$20*'GDP simulation'!AS96</f>
        <v>113.83851824222563</v>
      </c>
      <c r="F90" s="13">
        <f>Parameters!$C$19+Parameters!$C$20*'GDP simulation'!AT96</f>
        <v>114.09179262568091</v>
      </c>
      <c r="G90" s="13">
        <f>Parameters!$C$19+Parameters!$C$20*'GDP simulation'!AU96</f>
        <v>113.66748236442614</v>
      </c>
      <c r="H90" s="13">
        <f>Parameters!$C$19+Parameters!$C$20*'GDP simulation'!AV96</f>
        <v>114.3345241175673</v>
      </c>
      <c r="I90" s="13">
        <f>Parameters!$C$19+Parameters!$C$20*'GDP simulation'!AW96</f>
        <v>114.85635173240301</v>
      </c>
      <c r="J90" s="13">
        <f>Parameters!$C$19+Parameters!$C$20*'GDP simulation'!AX96</f>
        <v>114.04671483050669</v>
      </c>
      <c r="K90" s="13">
        <f>Parameters!$C$19+Parameters!$C$20*'GDP simulation'!AY96</f>
        <v>113.71265312074677</v>
      </c>
    </row>
    <row r="91" spans="1:11" x14ac:dyDescent="0.35">
      <c r="A91" s="21">
        <v>87</v>
      </c>
      <c r="B91" s="13">
        <f>Parameters!$C$19+Parameters!$C$20*'GDP simulation'!AP97</f>
        <v>111.35255225069059</v>
      </c>
      <c r="C91" s="13">
        <f>Parameters!$C$19+Parameters!$C$20*'GDP simulation'!AQ97</f>
        <v>110.97490784830708</v>
      </c>
      <c r="D91" s="13">
        <f>Parameters!$C$19+Parameters!$C$20*'GDP simulation'!AR97</f>
        <v>110.8863562972719</v>
      </c>
      <c r="E91" s="13">
        <f>Parameters!$C$19+Parameters!$C$20*'GDP simulation'!AS97</f>
        <v>110.62021091282557</v>
      </c>
      <c r="F91" s="13">
        <f>Parameters!$C$19+Parameters!$C$20*'GDP simulation'!AT97</f>
        <v>110.18521560815138</v>
      </c>
      <c r="G91" s="13">
        <f>Parameters!$C$19+Parameters!$C$20*'GDP simulation'!AU97</f>
        <v>108.97184589363761</v>
      </c>
      <c r="H91" s="13">
        <f>Parameters!$C$19+Parameters!$C$20*'GDP simulation'!AV97</f>
        <v>108.26890681842582</v>
      </c>
      <c r="I91" s="13">
        <f>Parameters!$C$19+Parameters!$C$20*'GDP simulation'!AW97</f>
        <v>109.01578179688318</v>
      </c>
      <c r="J91" s="13">
        <f>Parameters!$C$19+Parameters!$C$20*'GDP simulation'!AX97</f>
        <v>108.32174117972602</v>
      </c>
      <c r="K91" s="13">
        <f>Parameters!$C$19+Parameters!$C$20*'GDP simulation'!AY97</f>
        <v>107.47895983291843</v>
      </c>
    </row>
    <row r="92" spans="1:11" x14ac:dyDescent="0.35">
      <c r="A92" s="21">
        <v>88</v>
      </c>
      <c r="B92" s="13">
        <f>Parameters!$C$19+Parameters!$C$20*'GDP simulation'!AP98</f>
        <v>111.26707908618633</v>
      </c>
      <c r="C92" s="13">
        <f>Parameters!$C$19+Parameters!$C$20*'GDP simulation'!AQ98</f>
        <v>110.93571949982319</v>
      </c>
      <c r="D92" s="13">
        <f>Parameters!$C$19+Parameters!$C$20*'GDP simulation'!AR98</f>
        <v>111.92794494562503</v>
      </c>
      <c r="E92" s="13">
        <f>Parameters!$C$19+Parameters!$C$20*'GDP simulation'!AS98</f>
        <v>114.17337436560366</v>
      </c>
      <c r="F92" s="13">
        <f>Parameters!$C$19+Parameters!$C$20*'GDP simulation'!AT98</f>
        <v>116.31353139859465</v>
      </c>
      <c r="G92" s="13">
        <f>Parameters!$C$19+Parameters!$C$20*'GDP simulation'!AU98</f>
        <v>119.3132953935219</v>
      </c>
      <c r="H92" s="13">
        <f>Parameters!$C$19+Parameters!$C$20*'GDP simulation'!AV98</f>
        <v>122.85078114424643</v>
      </c>
      <c r="I92" s="13">
        <f>Parameters!$C$19+Parameters!$C$20*'GDP simulation'!AW98</f>
        <v>123.23230020576108</v>
      </c>
      <c r="J92" s="13">
        <f>Parameters!$C$19+Parameters!$C$20*'GDP simulation'!AX98</f>
        <v>122.79501793067482</v>
      </c>
      <c r="K92" s="13">
        <f>Parameters!$C$19+Parameters!$C$20*'GDP simulation'!AY98</f>
        <v>125.23111169011979</v>
      </c>
    </row>
    <row r="93" spans="1:11" x14ac:dyDescent="0.35">
      <c r="A93" s="21">
        <v>89</v>
      </c>
      <c r="B93" s="13">
        <f>Parameters!$C$19+Parameters!$C$20*'GDP simulation'!AP99</f>
        <v>111.81313689895045</v>
      </c>
      <c r="C93" s="13">
        <f>Parameters!$C$19+Parameters!$C$20*'GDP simulation'!AQ99</f>
        <v>113.74302124778781</v>
      </c>
      <c r="D93" s="13">
        <f>Parameters!$C$19+Parameters!$C$20*'GDP simulation'!AR99</f>
        <v>113.92681601499562</v>
      </c>
      <c r="E93" s="13">
        <f>Parameters!$C$19+Parameters!$C$20*'GDP simulation'!AS99</f>
        <v>115.35661889370321</v>
      </c>
      <c r="F93" s="13">
        <f>Parameters!$C$19+Parameters!$C$20*'GDP simulation'!AT99</f>
        <v>114.86077161685175</v>
      </c>
      <c r="G93" s="13">
        <f>Parameters!$C$19+Parameters!$C$20*'GDP simulation'!AU99</f>
        <v>113.83645743150909</v>
      </c>
      <c r="H93" s="13">
        <f>Parameters!$C$19+Parameters!$C$20*'GDP simulation'!AV99</f>
        <v>115.6257433825463</v>
      </c>
      <c r="I93" s="13">
        <f>Parameters!$C$19+Parameters!$C$20*'GDP simulation'!AW99</f>
        <v>116.65177490727145</v>
      </c>
      <c r="J93" s="13">
        <f>Parameters!$C$19+Parameters!$C$20*'GDP simulation'!AX99</f>
        <v>117.92562542929207</v>
      </c>
      <c r="K93" s="13">
        <f>Parameters!$C$19+Parameters!$C$20*'GDP simulation'!AY99</f>
        <v>118.70914460658756</v>
      </c>
    </row>
    <row r="94" spans="1:11" x14ac:dyDescent="0.35">
      <c r="A94" s="21">
        <v>90</v>
      </c>
      <c r="B94" s="13">
        <f>Parameters!$C$19+Parameters!$C$20*'GDP simulation'!AP100</f>
        <v>109.36950061671169</v>
      </c>
      <c r="C94" s="13">
        <f>Parameters!$C$19+Parameters!$C$20*'GDP simulation'!AQ100</f>
        <v>108.42143720864655</v>
      </c>
      <c r="D94" s="13">
        <f>Parameters!$C$19+Parameters!$C$20*'GDP simulation'!AR100</f>
        <v>107.32531642477728</v>
      </c>
      <c r="E94" s="13">
        <f>Parameters!$C$19+Parameters!$C$20*'GDP simulation'!AS100</f>
        <v>107.73004521970942</v>
      </c>
      <c r="F94" s="13">
        <f>Parameters!$C$19+Parameters!$C$20*'GDP simulation'!AT100</f>
        <v>108.77175764413875</v>
      </c>
      <c r="G94" s="13">
        <f>Parameters!$C$19+Parameters!$C$20*'GDP simulation'!AU100</f>
        <v>108.40234000771697</v>
      </c>
      <c r="H94" s="13">
        <f>Parameters!$C$19+Parameters!$C$20*'GDP simulation'!AV100</f>
        <v>109.02818557514962</v>
      </c>
      <c r="I94" s="13">
        <f>Parameters!$C$19+Parameters!$C$20*'GDP simulation'!AW100</f>
        <v>109.63823906226598</v>
      </c>
      <c r="J94" s="13">
        <f>Parameters!$C$19+Parameters!$C$20*'GDP simulation'!AX100</f>
        <v>110.71006195823148</v>
      </c>
      <c r="K94" s="13">
        <f>Parameters!$C$19+Parameters!$C$20*'GDP simulation'!AY100</f>
        <v>112.92933815790573</v>
      </c>
    </row>
    <row r="95" spans="1:11" x14ac:dyDescent="0.35">
      <c r="A95" s="21">
        <v>91</v>
      </c>
      <c r="B95" s="13">
        <f>Parameters!$C$19+Parameters!$C$20*'GDP simulation'!AP101</f>
        <v>110.93972131384311</v>
      </c>
      <c r="C95" s="13">
        <f>Parameters!$C$19+Parameters!$C$20*'GDP simulation'!AQ101</f>
        <v>111.6500158541201</v>
      </c>
      <c r="D95" s="13">
        <f>Parameters!$C$19+Parameters!$C$20*'GDP simulation'!AR101</f>
        <v>111.36837003126338</v>
      </c>
      <c r="E95" s="13">
        <f>Parameters!$C$19+Parameters!$C$20*'GDP simulation'!AS101</f>
        <v>112.78914934542527</v>
      </c>
      <c r="F95" s="13">
        <f>Parameters!$C$19+Parameters!$C$20*'GDP simulation'!AT101</f>
        <v>114.50857762931224</v>
      </c>
      <c r="G95" s="13">
        <f>Parameters!$C$19+Parameters!$C$20*'GDP simulation'!AU101</f>
        <v>116.99622839512533</v>
      </c>
      <c r="H95" s="13">
        <f>Parameters!$C$19+Parameters!$C$20*'GDP simulation'!AV101</f>
        <v>117.32835319410574</v>
      </c>
      <c r="I95" s="13">
        <f>Parameters!$C$19+Parameters!$C$20*'GDP simulation'!AW101</f>
        <v>117.2240549835431</v>
      </c>
      <c r="J95" s="13">
        <f>Parameters!$C$19+Parameters!$C$20*'GDP simulation'!AX101</f>
        <v>116.43324085271657</v>
      </c>
      <c r="K95" s="13">
        <f>Parameters!$C$19+Parameters!$C$20*'GDP simulation'!AY101</f>
        <v>116.61485990563339</v>
      </c>
    </row>
    <row r="96" spans="1:11" x14ac:dyDescent="0.35">
      <c r="A96" s="21">
        <v>92</v>
      </c>
      <c r="B96" s="13">
        <f>Parameters!$C$19+Parameters!$C$20*'GDP simulation'!AP102</f>
        <v>112.37668980492492</v>
      </c>
      <c r="C96" s="13">
        <f>Parameters!$C$19+Parameters!$C$20*'GDP simulation'!AQ102</f>
        <v>114.79790797146114</v>
      </c>
      <c r="D96" s="13">
        <f>Parameters!$C$19+Parameters!$C$20*'GDP simulation'!AR102</f>
        <v>117.00412306405954</v>
      </c>
      <c r="E96" s="13">
        <f>Parameters!$C$19+Parameters!$C$20*'GDP simulation'!AS102</f>
        <v>120.54315543655181</v>
      </c>
      <c r="F96" s="13">
        <f>Parameters!$C$19+Parameters!$C$20*'GDP simulation'!AT102</f>
        <v>123.83145159758232</v>
      </c>
      <c r="G96" s="13">
        <f>Parameters!$C$19+Parameters!$C$20*'GDP simulation'!AU102</f>
        <v>125.37597563290171</v>
      </c>
      <c r="H96" s="13">
        <f>Parameters!$C$19+Parameters!$C$20*'GDP simulation'!AV102</f>
        <v>125.71819677651561</v>
      </c>
      <c r="I96" s="13">
        <f>Parameters!$C$19+Parameters!$C$20*'GDP simulation'!AW102</f>
        <v>126.88242346631098</v>
      </c>
      <c r="J96" s="13">
        <f>Parameters!$C$19+Parameters!$C$20*'GDP simulation'!AX102</f>
        <v>126.86211305823645</v>
      </c>
      <c r="K96" s="13">
        <f>Parameters!$C$19+Parameters!$C$20*'GDP simulation'!AY102</f>
        <v>126.07584155055437</v>
      </c>
    </row>
    <row r="97" spans="1:11" x14ac:dyDescent="0.35">
      <c r="A97" s="21">
        <v>93</v>
      </c>
      <c r="B97" s="13">
        <f>Parameters!$C$19+Parameters!$C$20*'GDP simulation'!AP103</f>
        <v>111.18629290147008</v>
      </c>
      <c r="C97" s="13">
        <f>Parameters!$C$19+Parameters!$C$20*'GDP simulation'!AQ103</f>
        <v>113.40136656081425</v>
      </c>
      <c r="D97" s="13">
        <f>Parameters!$C$19+Parameters!$C$20*'GDP simulation'!AR103</f>
        <v>113.20091442442671</v>
      </c>
      <c r="E97" s="13">
        <f>Parameters!$C$19+Parameters!$C$20*'GDP simulation'!AS103</f>
        <v>111.71184280911311</v>
      </c>
      <c r="F97" s="13">
        <f>Parameters!$C$19+Parameters!$C$20*'GDP simulation'!AT103</f>
        <v>110.48164264903406</v>
      </c>
      <c r="G97" s="13">
        <f>Parameters!$C$19+Parameters!$C$20*'GDP simulation'!AU103</f>
        <v>110.54106948393867</v>
      </c>
      <c r="H97" s="13">
        <f>Parameters!$C$19+Parameters!$C$20*'GDP simulation'!AV103</f>
        <v>111.88961550521411</v>
      </c>
      <c r="I97" s="13">
        <f>Parameters!$C$19+Parameters!$C$20*'GDP simulation'!AW103</f>
        <v>111.26881662234447</v>
      </c>
      <c r="J97" s="13">
        <f>Parameters!$C$19+Parameters!$C$20*'GDP simulation'!AX103</f>
        <v>111.6101499254486</v>
      </c>
      <c r="K97" s="13">
        <f>Parameters!$C$19+Parameters!$C$20*'GDP simulation'!AY103</f>
        <v>112.72601987730438</v>
      </c>
    </row>
    <row r="98" spans="1:11" x14ac:dyDescent="0.35">
      <c r="A98" s="21">
        <v>94</v>
      </c>
      <c r="B98" s="13">
        <f>Parameters!$C$19+Parameters!$C$20*'GDP simulation'!AP104</f>
        <v>109.80522704894548</v>
      </c>
      <c r="C98" s="13">
        <f>Parameters!$C$19+Parameters!$C$20*'GDP simulation'!AQ104</f>
        <v>111.20226371698249</v>
      </c>
      <c r="D98" s="13">
        <f>Parameters!$C$19+Parameters!$C$20*'GDP simulation'!AR104</f>
        <v>111.40737491677027</v>
      </c>
      <c r="E98" s="13">
        <f>Parameters!$C$19+Parameters!$C$20*'GDP simulation'!AS104</f>
        <v>113.12242487077911</v>
      </c>
      <c r="F98" s="13">
        <f>Parameters!$C$19+Parameters!$C$20*'GDP simulation'!AT104</f>
        <v>114.10621126283785</v>
      </c>
      <c r="G98" s="13">
        <f>Parameters!$C$19+Parameters!$C$20*'GDP simulation'!AU104</f>
        <v>115.63468766499022</v>
      </c>
      <c r="H98" s="13">
        <f>Parameters!$C$19+Parameters!$C$20*'GDP simulation'!AV104</f>
        <v>116.25605475868417</v>
      </c>
      <c r="I98" s="13">
        <f>Parameters!$C$19+Parameters!$C$20*'GDP simulation'!AW104</f>
        <v>114.65621817404468</v>
      </c>
      <c r="J98" s="13">
        <f>Parameters!$C$19+Parameters!$C$20*'GDP simulation'!AX104</f>
        <v>114.30895727972887</v>
      </c>
      <c r="K98" s="13">
        <f>Parameters!$C$19+Parameters!$C$20*'GDP simulation'!AY104</f>
        <v>116.16673079061523</v>
      </c>
    </row>
    <row r="99" spans="1:11" x14ac:dyDescent="0.35">
      <c r="A99" s="21">
        <v>95</v>
      </c>
      <c r="B99" s="13">
        <f>Parameters!$C$19+Parameters!$C$20*'GDP simulation'!AP105</f>
        <v>110.28850379093031</v>
      </c>
      <c r="C99" s="13">
        <f>Parameters!$C$19+Parameters!$C$20*'GDP simulation'!AQ105</f>
        <v>109.57763729892613</v>
      </c>
      <c r="D99" s="13">
        <f>Parameters!$C$19+Parameters!$C$20*'GDP simulation'!AR105</f>
        <v>109.9161535155482</v>
      </c>
      <c r="E99" s="13">
        <f>Parameters!$C$19+Parameters!$C$20*'GDP simulation'!AS105</f>
        <v>109.65906812587356</v>
      </c>
      <c r="F99" s="13">
        <f>Parameters!$C$19+Parameters!$C$20*'GDP simulation'!AT105</f>
        <v>109.70901023733799</v>
      </c>
      <c r="G99" s="13">
        <f>Parameters!$C$19+Parameters!$C$20*'GDP simulation'!AU105</f>
        <v>111.02413995220954</v>
      </c>
      <c r="H99" s="13">
        <f>Parameters!$C$19+Parameters!$C$20*'GDP simulation'!AV105</f>
        <v>111.68007197688095</v>
      </c>
      <c r="I99" s="13">
        <f>Parameters!$C$19+Parameters!$C$20*'GDP simulation'!AW105</f>
        <v>113.6310109208022</v>
      </c>
      <c r="J99" s="13">
        <f>Parameters!$C$19+Parameters!$C$20*'GDP simulation'!AX105</f>
        <v>115.78587282118107</v>
      </c>
      <c r="K99" s="13">
        <f>Parameters!$C$19+Parameters!$C$20*'GDP simulation'!AY105</f>
        <v>118.5554307378688</v>
      </c>
    </row>
    <row r="100" spans="1:11" x14ac:dyDescent="0.35">
      <c r="A100" s="21">
        <v>96</v>
      </c>
      <c r="B100" s="13">
        <f>Parameters!$C$19+Parameters!$C$20*'GDP simulation'!AP106</f>
        <v>109.87961263633845</v>
      </c>
      <c r="C100" s="13">
        <f>Parameters!$C$19+Parameters!$C$20*'GDP simulation'!AQ106</f>
        <v>108.75526155293257</v>
      </c>
      <c r="D100" s="13">
        <f>Parameters!$C$19+Parameters!$C$20*'GDP simulation'!AR106</f>
        <v>108.9510816736634</v>
      </c>
      <c r="E100" s="13">
        <f>Parameters!$C$19+Parameters!$C$20*'GDP simulation'!AS106</f>
        <v>109.04458545184805</v>
      </c>
      <c r="F100" s="13">
        <f>Parameters!$C$19+Parameters!$C$20*'GDP simulation'!AT106</f>
        <v>108.83077485424225</v>
      </c>
      <c r="G100" s="13">
        <f>Parameters!$C$19+Parameters!$C$20*'GDP simulation'!AU106</f>
        <v>107.72354009774782</v>
      </c>
      <c r="H100" s="13">
        <f>Parameters!$C$19+Parameters!$C$20*'GDP simulation'!AV106</f>
        <v>107.00780311827796</v>
      </c>
      <c r="I100" s="13">
        <f>Parameters!$C$19+Parameters!$C$20*'GDP simulation'!AW106</f>
        <v>106.39069176800324</v>
      </c>
      <c r="J100" s="13">
        <f>Parameters!$C$19+Parameters!$C$20*'GDP simulation'!AX106</f>
        <v>105.71916805080683</v>
      </c>
      <c r="K100" s="13">
        <f>Parameters!$C$19+Parameters!$C$20*'GDP simulation'!AY106</f>
        <v>105.01478518938764</v>
      </c>
    </row>
    <row r="101" spans="1:11" x14ac:dyDescent="0.35">
      <c r="A101" s="21">
        <v>97</v>
      </c>
      <c r="B101" s="13">
        <f>Parameters!$C$19+Parameters!$C$20*'GDP simulation'!AP107</f>
        <v>111.55986699866183</v>
      </c>
      <c r="C101" s="13">
        <f>Parameters!$C$19+Parameters!$C$20*'GDP simulation'!AQ107</f>
        <v>113.08695119188285</v>
      </c>
      <c r="D101" s="13">
        <f>Parameters!$C$19+Parameters!$C$20*'GDP simulation'!AR107</f>
        <v>112.54697057277399</v>
      </c>
      <c r="E101" s="13">
        <f>Parameters!$C$19+Parameters!$C$20*'GDP simulation'!AS107</f>
        <v>112.61486674358578</v>
      </c>
      <c r="F101" s="13">
        <f>Parameters!$C$19+Parameters!$C$20*'GDP simulation'!AT107</f>
        <v>114.88418085133873</v>
      </c>
      <c r="G101" s="13">
        <f>Parameters!$C$19+Parameters!$C$20*'GDP simulation'!AU107</f>
        <v>114.59018496571875</v>
      </c>
      <c r="H101" s="13">
        <f>Parameters!$C$19+Parameters!$C$20*'GDP simulation'!AV107</f>
        <v>114.30228545510568</v>
      </c>
      <c r="I101" s="13">
        <f>Parameters!$C$19+Parameters!$C$20*'GDP simulation'!AW107</f>
        <v>116.77665732101113</v>
      </c>
      <c r="J101" s="13">
        <f>Parameters!$C$19+Parameters!$C$20*'GDP simulation'!AX107</f>
        <v>116.92816340467546</v>
      </c>
      <c r="K101" s="13">
        <f>Parameters!$C$19+Parameters!$C$20*'GDP simulation'!AY107</f>
        <v>116.14645382298347</v>
      </c>
    </row>
    <row r="102" spans="1:11" x14ac:dyDescent="0.35">
      <c r="A102" s="21">
        <v>98</v>
      </c>
      <c r="B102" s="13">
        <f>Parameters!$C$19+Parameters!$C$20*'GDP simulation'!AP108</f>
        <v>112.30647867919889</v>
      </c>
      <c r="C102" s="13">
        <f>Parameters!$C$19+Parameters!$C$20*'GDP simulation'!AQ108</f>
        <v>113.62532448157141</v>
      </c>
      <c r="D102" s="13">
        <f>Parameters!$C$19+Parameters!$C$20*'GDP simulation'!AR108</f>
        <v>112.69968102736674</v>
      </c>
      <c r="E102" s="13">
        <f>Parameters!$C$19+Parameters!$C$20*'GDP simulation'!AS108</f>
        <v>111.28523100273176</v>
      </c>
      <c r="F102" s="13">
        <f>Parameters!$C$19+Parameters!$C$20*'GDP simulation'!AT108</f>
        <v>111.01288262500174</v>
      </c>
      <c r="G102" s="13">
        <f>Parameters!$C$19+Parameters!$C$20*'GDP simulation'!AU108</f>
        <v>109.8669722446909</v>
      </c>
      <c r="H102" s="13">
        <f>Parameters!$C$19+Parameters!$C$20*'GDP simulation'!AV108</f>
        <v>110.30990970185263</v>
      </c>
      <c r="I102" s="13">
        <f>Parameters!$C$19+Parameters!$C$20*'GDP simulation'!AW108</f>
        <v>110.60983613058752</v>
      </c>
      <c r="J102" s="13">
        <f>Parameters!$C$19+Parameters!$C$20*'GDP simulation'!AX108</f>
        <v>109.66017363885032</v>
      </c>
      <c r="K102" s="13">
        <f>Parameters!$C$19+Parameters!$C$20*'GDP simulation'!AY108</f>
        <v>109.06399579420687</v>
      </c>
    </row>
    <row r="103" spans="1:11" x14ac:dyDescent="0.35">
      <c r="A103" s="21">
        <v>99</v>
      </c>
      <c r="B103" s="13">
        <f>Parameters!$C$19+Parameters!$C$20*'GDP simulation'!AP109</f>
        <v>110.21764600122827</v>
      </c>
      <c r="C103" s="13">
        <f>Parameters!$C$19+Parameters!$C$20*'GDP simulation'!AQ109</f>
        <v>110.00682135744556</v>
      </c>
      <c r="D103" s="13">
        <f>Parameters!$C$19+Parameters!$C$20*'GDP simulation'!AR109</f>
        <v>109.11291212534121</v>
      </c>
      <c r="E103" s="13">
        <f>Parameters!$C$19+Parameters!$C$20*'GDP simulation'!AS109</f>
        <v>109.12773223130186</v>
      </c>
      <c r="F103" s="13">
        <f>Parameters!$C$19+Parameters!$C$20*'GDP simulation'!AT109</f>
        <v>108.31197359895546</v>
      </c>
      <c r="G103" s="13">
        <f>Parameters!$C$19+Parameters!$C$20*'GDP simulation'!AU109</f>
        <v>107.81947258973395</v>
      </c>
      <c r="H103" s="13">
        <f>Parameters!$C$19+Parameters!$C$20*'GDP simulation'!AV109</f>
        <v>107.70277388010416</v>
      </c>
      <c r="I103" s="13">
        <f>Parameters!$C$19+Parameters!$C$20*'GDP simulation'!AW109</f>
        <v>108.97043948160606</v>
      </c>
      <c r="J103" s="13">
        <f>Parameters!$C$19+Parameters!$C$20*'GDP simulation'!AX109</f>
        <v>111.22821748233019</v>
      </c>
      <c r="K103" s="13">
        <f>Parameters!$C$19+Parameters!$C$20*'GDP simulation'!AY109</f>
        <v>112.86229673845619</v>
      </c>
    </row>
    <row r="104" spans="1:11" x14ac:dyDescent="0.35">
      <c r="A104" s="21">
        <v>100</v>
      </c>
      <c r="B104" s="13">
        <f>Parameters!$C$19+Parameters!$C$20*'GDP simulation'!AP110</f>
        <v>109.0808080739514</v>
      </c>
      <c r="C104" s="13">
        <f>Parameters!$C$19+Parameters!$C$20*'GDP simulation'!AQ110</f>
        <v>110.2304501286512</v>
      </c>
      <c r="D104" s="13">
        <f>Parameters!$C$19+Parameters!$C$20*'GDP simulation'!AR110</f>
        <v>109.97451182114395</v>
      </c>
      <c r="E104" s="13">
        <f>Parameters!$C$19+Parameters!$C$20*'GDP simulation'!AS110</f>
        <v>109.55084420185835</v>
      </c>
      <c r="F104" s="13">
        <f>Parameters!$C$19+Parameters!$C$20*'GDP simulation'!AT110</f>
        <v>110.57970237871022</v>
      </c>
      <c r="G104" s="13">
        <f>Parameters!$C$19+Parameters!$C$20*'GDP simulation'!AU110</f>
        <v>111.38964106804096</v>
      </c>
      <c r="H104" s="13">
        <f>Parameters!$C$19+Parameters!$C$20*'GDP simulation'!AV110</f>
        <v>110.81853788072691</v>
      </c>
      <c r="I104" s="13">
        <f>Parameters!$C$19+Parameters!$C$20*'GDP simulation'!AW110</f>
        <v>109.8802993048803</v>
      </c>
      <c r="J104" s="13">
        <f>Parameters!$C$19+Parameters!$C$20*'GDP simulation'!AX110</f>
        <v>111.10352282041646</v>
      </c>
      <c r="K104" s="13">
        <f>Parameters!$C$19+Parameters!$C$20*'GDP simulation'!AY110</f>
        <v>111.24945374966487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104"/>
  <sheetViews>
    <sheetView workbookViewId="0"/>
  </sheetViews>
  <sheetFormatPr defaultRowHeight="14.5" x14ac:dyDescent="0.35"/>
  <cols>
    <col min="1" max="1" width="28.90625" customWidth="1"/>
    <col min="2" max="2" width="11.453125" customWidth="1"/>
    <col min="7" max="7" width="10.54296875" bestFit="1" customWidth="1"/>
    <col min="13" max="13" width="25.453125" bestFit="1" customWidth="1"/>
  </cols>
  <sheetData>
    <row r="2" spans="1:14" x14ac:dyDescent="0.35">
      <c r="B2" s="2" t="s">
        <v>18</v>
      </c>
      <c r="F2" s="23"/>
    </row>
    <row r="4" spans="1:14" x14ac:dyDescent="0.35">
      <c r="A4" s="2" t="s">
        <v>19</v>
      </c>
      <c r="B4" s="24">
        <f>YEAR(Parameters!$C$4)</f>
        <v>2023</v>
      </c>
      <c r="C4" s="24">
        <f>B4+1</f>
        <v>2024</v>
      </c>
      <c r="D4" s="24">
        <f t="shared" ref="D4:K4" si="0">C4+1</f>
        <v>2025</v>
      </c>
      <c r="E4" s="24">
        <f t="shared" si="0"/>
        <v>2026</v>
      </c>
      <c r="F4" s="24">
        <f t="shared" si="0"/>
        <v>2027</v>
      </c>
      <c r="G4" s="24">
        <f t="shared" si="0"/>
        <v>2028</v>
      </c>
      <c r="H4" s="24">
        <f t="shared" si="0"/>
        <v>2029</v>
      </c>
      <c r="I4" s="24">
        <f t="shared" si="0"/>
        <v>2030</v>
      </c>
      <c r="J4" s="24">
        <f t="shared" si="0"/>
        <v>2031</v>
      </c>
      <c r="K4" s="24">
        <f t="shared" si="0"/>
        <v>2032</v>
      </c>
      <c r="N4" s="12"/>
    </row>
    <row r="5" spans="1:14" x14ac:dyDescent="0.35">
      <c r="A5" s="21">
        <v>1</v>
      </c>
      <c r="B5" s="13">
        <f>Parameters!$D$19+Parameters!$D$20*'GDP simulation'!AP11</f>
        <v>56.158739014668768</v>
      </c>
      <c r="C5" s="13">
        <f>Parameters!$D$19+Parameters!$D$20*'GDP simulation'!AQ11</f>
        <v>63.761571340042785</v>
      </c>
      <c r="D5" s="13">
        <f>Parameters!$D$19+Parameters!$D$20*'GDP simulation'!AR11</f>
        <v>62.137459728575742</v>
      </c>
      <c r="E5" s="13">
        <f>Parameters!$D$19+Parameters!$D$20*'GDP simulation'!AS11</f>
        <v>57.633640403827656</v>
      </c>
      <c r="F5" s="13">
        <f>Parameters!$D$19+Parameters!$D$20*'GDP simulation'!AT11</f>
        <v>52.721257638389446</v>
      </c>
      <c r="G5" s="13">
        <f>Parameters!$D$19+Parameters!$D$20*'GDP simulation'!AU11</f>
        <v>55.051700710372607</v>
      </c>
      <c r="H5" s="13">
        <f>Parameters!$D$19+Parameters!$D$20*'GDP simulation'!AV11</f>
        <v>63.10361751531677</v>
      </c>
      <c r="I5" s="13">
        <f>Parameters!$D$19+Parameters!$D$20*'GDP simulation'!AW11</f>
        <v>71.310913633325526</v>
      </c>
      <c r="J5" s="13">
        <f>Parameters!$D$19+Parameters!$D$20*'GDP simulation'!AX11</f>
        <v>78.213362419991725</v>
      </c>
      <c r="K5" s="13">
        <f>Parameters!$D$19+Parameters!$D$20*'GDP simulation'!AY11</f>
        <v>82.891936064740918</v>
      </c>
      <c r="N5" s="12"/>
    </row>
    <row r="6" spans="1:14" x14ac:dyDescent="0.35">
      <c r="A6" s="21">
        <v>2</v>
      </c>
      <c r="B6" s="13">
        <f>Parameters!$D$19+Parameters!$D$20*'GDP simulation'!AP12</f>
        <v>57.390100010239124</v>
      </c>
      <c r="C6" s="13">
        <f>Parameters!$D$19+Parameters!$D$20*'GDP simulation'!AQ12</f>
        <v>65.573879747591221</v>
      </c>
      <c r="D6" s="13">
        <f>Parameters!$D$19+Parameters!$D$20*'GDP simulation'!AR12</f>
        <v>73.557064069065859</v>
      </c>
      <c r="E6" s="13">
        <f>Parameters!$D$19+Parameters!$D$20*'GDP simulation'!AS12</f>
        <v>70.451500530721063</v>
      </c>
      <c r="F6" s="13">
        <f>Parameters!$D$19+Parameters!$D$20*'GDP simulation'!AT12</f>
        <v>66.030218152801538</v>
      </c>
      <c r="G6" s="13">
        <f>Parameters!$D$19+Parameters!$D$20*'GDP simulation'!AU12</f>
        <v>62.981350553484347</v>
      </c>
      <c r="H6" s="13">
        <f>Parameters!$D$19+Parameters!$D$20*'GDP simulation'!AV12</f>
        <v>63.69419323650547</v>
      </c>
      <c r="I6" s="13">
        <f>Parameters!$D$19+Parameters!$D$20*'GDP simulation'!AW12</f>
        <v>70.847352408369744</v>
      </c>
      <c r="J6" s="13">
        <f>Parameters!$D$19+Parameters!$D$20*'GDP simulation'!AX12</f>
        <v>77.615670598341353</v>
      </c>
      <c r="K6" s="13">
        <f>Parameters!$D$19+Parameters!$D$20*'GDP simulation'!AY12</f>
        <v>77.992029907123396</v>
      </c>
      <c r="N6" s="12"/>
    </row>
    <row r="7" spans="1:14" x14ac:dyDescent="0.35">
      <c r="A7" s="21">
        <v>3</v>
      </c>
      <c r="B7" s="13">
        <f>Parameters!$D$19+Parameters!$D$20*'GDP simulation'!AP13</f>
        <v>50.742388777876542</v>
      </c>
      <c r="C7" s="13">
        <f>Parameters!$D$19+Parameters!$D$20*'GDP simulation'!AQ13</f>
        <v>46.831251605978579</v>
      </c>
      <c r="D7" s="13">
        <f>Parameters!$D$19+Parameters!$D$20*'GDP simulation'!AR13</f>
        <v>44.409173844124524</v>
      </c>
      <c r="E7" s="13">
        <f>Parameters!$D$19+Parameters!$D$20*'GDP simulation'!AS13</f>
        <v>42.914704721829708</v>
      </c>
      <c r="F7" s="13">
        <f>Parameters!$D$19+Parameters!$D$20*'GDP simulation'!AT13</f>
        <v>43.561892966069209</v>
      </c>
      <c r="G7" s="13">
        <f>Parameters!$D$19+Parameters!$D$20*'GDP simulation'!AU13</f>
        <v>41.543484300518514</v>
      </c>
      <c r="H7" s="13">
        <f>Parameters!$D$19+Parameters!$D$20*'GDP simulation'!AV13</f>
        <v>38.67470164601626</v>
      </c>
      <c r="I7" s="13">
        <f>Parameters!$D$19+Parameters!$D$20*'GDP simulation'!AW13</f>
        <v>42.365505091355288</v>
      </c>
      <c r="J7" s="13">
        <f>Parameters!$D$19+Parameters!$D$20*'GDP simulation'!AX13</f>
        <v>43.222185968922055</v>
      </c>
      <c r="K7" s="13">
        <f>Parameters!$D$19+Parameters!$D$20*'GDP simulation'!AY13</f>
        <v>42.425557685337388</v>
      </c>
    </row>
    <row r="8" spans="1:14" x14ac:dyDescent="0.35">
      <c r="A8" s="21">
        <v>4</v>
      </c>
      <c r="B8" s="13">
        <f>Parameters!$D$19+Parameters!$D$20*'GDP simulation'!AP14</f>
        <v>50.971057582994149</v>
      </c>
      <c r="C8" s="13">
        <f>Parameters!$D$19+Parameters!$D$20*'GDP simulation'!AQ14</f>
        <v>51.323049773491476</v>
      </c>
      <c r="D8" s="13">
        <f>Parameters!$D$19+Parameters!$D$20*'GDP simulation'!AR14</f>
        <v>54.638318536851443</v>
      </c>
      <c r="E8" s="13">
        <f>Parameters!$D$19+Parameters!$D$20*'GDP simulation'!AS14</f>
        <v>60.689390227091437</v>
      </c>
      <c r="F8" s="13">
        <f>Parameters!$D$19+Parameters!$D$20*'GDP simulation'!AT14</f>
        <v>58.587981521085283</v>
      </c>
      <c r="G8" s="13">
        <f>Parameters!$D$19+Parameters!$D$20*'GDP simulation'!AU14</f>
        <v>58.946621458579166</v>
      </c>
      <c r="H8" s="13">
        <f>Parameters!$D$19+Parameters!$D$20*'GDP simulation'!AV14</f>
        <v>63.490833913491322</v>
      </c>
      <c r="I8" s="13">
        <f>Parameters!$D$19+Parameters!$D$20*'GDP simulation'!AW14</f>
        <v>67.119674960764513</v>
      </c>
      <c r="J8" s="13">
        <f>Parameters!$D$19+Parameters!$D$20*'GDP simulation'!AX14</f>
        <v>73.998732390994064</v>
      </c>
      <c r="K8" s="13">
        <f>Parameters!$D$19+Parameters!$D$20*'GDP simulation'!AY14</f>
        <v>77.651998604770526</v>
      </c>
    </row>
    <row r="9" spans="1:14" x14ac:dyDescent="0.35">
      <c r="A9" s="21">
        <v>5</v>
      </c>
      <c r="B9" s="13">
        <f>Parameters!$D$19+Parameters!$D$20*'GDP simulation'!AP15</f>
        <v>56.312363228923019</v>
      </c>
      <c r="C9" s="13">
        <f>Parameters!$D$19+Parameters!$D$20*'GDP simulation'!AQ15</f>
        <v>54.780709223973055</v>
      </c>
      <c r="D9" s="13">
        <f>Parameters!$D$19+Parameters!$D$20*'GDP simulation'!AR15</f>
        <v>58.7940139472026</v>
      </c>
      <c r="E9" s="13">
        <f>Parameters!$D$19+Parameters!$D$20*'GDP simulation'!AS15</f>
        <v>61.714277110920932</v>
      </c>
      <c r="F9" s="13">
        <f>Parameters!$D$19+Parameters!$D$20*'GDP simulation'!AT15</f>
        <v>62.332024565339609</v>
      </c>
      <c r="G9" s="13">
        <f>Parameters!$D$19+Parameters!$D$20*'GDP simulation'!AU15</f>
        <v>65.962423101371286</v>
      </c>
      <c r="H9" s="13">
        <f>Parameters!$D$19+Parameters!$D$20*'GDP simulation'!AV15</f>
        <v>67.299093717516428</v>
      </c>
      <c r="I9" s="13">
        <f>Parameters!$D$19+Parameters!$D$20*'GDP simulation'!AW15</f>
        <v>73.040490848026295</v>
      </c>
      <c r="J9" s="13">
        <f>Parameters!$D$19+Parameters!$D$20*'GDP simulation'!AX15</f>
        <v>76.120389283471667</v>
      </c>
      <c r="K9" s="13">
        <f>Parameters!$D$19+Parameters!$D$20*'GDP simulation'!AY15</f>
        <v>75.730991155449559</v>
      </c>
    </row>
    <row r="10" spans="1:14" x14ac:dyDescent="0.35">
      <c r="A10" s="21">
        <v>6</v>
      </c>
      <c r="B10" s="13">
        <f>Parameters!$D$19+Parameters!$D$20*'GDP simulation'!AP16</f>
        <v>54.173793096806648</v>
      </c>
      <c r="C10" s="13">
        <f>Parameters!$D$19+Parameters!$D$20*'GDP simulation'!AQ16</f>
        <v>60.496130669196305</v>
      </c>
      <c r="D10" s="13">
        <f>Parameters!$D$19+Parameters!$D$20*'GDP simulation'!AR16</f>
        <v>64.413263778321863</v>
      </c>
      <c r="E10" s="13">
        <f>Parameters!$D$19+Parameters!$D$20*'GDP simulation'!AS16</f>
        <v>64.289023124942332</v>
      </c>
      <c r="F10" s="13">
        <f>Parameters!$D$19+Parameters!$D$20*'GDP simulation'!AT16</f>
        <v>72.240965407958853</v>
      </c>
      <c r="G10" s="13">
        <f>Parameters!$D$19+Parameters!$D$20*'GDP simulation'!AU16</f>
        <v>75.246669022452977</v>
      </c>
      <c r="H10" s="13">
        <f>Parameters!$D$19+Parameters!$D$20*'GDP simulation'!AV16</f>
        <v>73.219181368446897</v>
      </c>
      <c r="I10" s="13">
        <f>Parameters!$D$19+Parameters!$D$20*'GDP simulation'!AW16</f>
        <v>79.635829618904665</v>
      </c>
      <c r="J10" s="13">
        <f>Parameters!$D$19+Parameters!$D$20*'GDP simulation'!AX16</f>
        <v>91.638802191154141</v>
      </c>
      <c r="K10" s="13">
        <f>Parameters!$D$19+Parameters!$D$20*'GDP simulation'!AY16</f>
        <v>95.585648384829483</v>
      </c>
    </row>
    <row r="11" spans="1:14" x14ac:dyDescent="0.35">
      <c r="A11" s="21">
        <v>7</v>
      </c>
      <c r="B11" s="13">
        <f>Parameters!$D$19+Parameters!$D$20*'GDP simulation'!AP17</f>
        <v>53.185440180850982</v>
      </c>
      <c r="C11" s="13">
        <f>Parameters!$D$19+Parameters!$D$20*'GDP simulation'!AQ17</f>
        <v>54.615200123995052</v>
      </c>
      <c r="D11" s="13">
        <f>Parameters!$D$19+Parameters!$D$20*'GDP simulation'!AR17</f>
        <v>51.777978660851716</v>
      </c>
      <c r="E11" s="13">
        <f>Parameters!$D$19+Parameters!$D$20*'GDP simulation'!AS17</f>
        <v>52.967182869267894</v>
      </c>
      <c r="F11" s="13">
        <f>Parameters!$D$19+Parameters!$D$20*'GDP simulation'!AT17</f>
        <v>50.191144020282927</v>
      </c>
      <c r="G11" s="13">
        <f>Parameters!$D$19+Parameters!$D$20*'GDP simulation'!AU17</f>
        <v>53.713208007243729</v>
      </c>
      <c r="H11" s="13">
        <f>Parameters!$D$19+Parameters!$D$20*'GDP simulation'!AV17</f>
        <v>54.243431235447908</v>
      </c>
      <c r="I11" s="13">
        <f>Parameters!$D$19+Parameters!$D$20*'GDP simulation'!AW17</f>
        <v>56.224438794683586</v>
      </c>
      <c r="J11" s="13">
        <f>Parameters!$D$19+Parameters!$D$20*'GDP simulation'!AX17</f>
        <v>57.050321624913039</v>
      </c>
      <c r="K11" s="13">
        <f>Parameters!$D$19+Parameters!$D$20*'GDP simulation'!AY17</f>
        <v>62.89929767383726</v>
      </c>
    </row>
    <row r="12" spans="1:14" x14ac:dyDescent="0.35">
      <c r="A12" s="21">
        <v>8</v>
      </c>
      <c r="B12" s="13">
        <f>Parameters!$D$19+Parameters!$D$20*'GDP simulation'!AP18</f>
        <v>57.259699864972035</v>
      </c>
      <c r="C12" s="13">
        <f>Parameters!$D$19+Parameters!$D$20*'GDP simulation'!AQ18</f>
        <v>58.335578793670194</v>
      </c>
      <c r="D12" s="13">
        <f>Parameters!$D$19+Parameters!$D$20*'GDP simulation'!AR18</f>
        <v>60.498759228172688</v>
      </c>
      <c r="E12" s="13">
        <f>Parameters!$D$19+Parameters!$D$20*'GDP simulation'!AS18</f>
        <v>63.524267206146583</v>
      </c>
      <c r="F12" s="13">
        <f>Parameters!$D$19+Parameters!$D$20*'GDP simulation'!AT18</f>
        <v>71.454872365262418</v>
      </c>
      <c r="G12" s="13">
        <f>Parameters!$D$19+Parameters!$D$20*'GDP simulation'!AU18</f>
        <v>78.682561895488277</v>
      </c>
      <c r="H12" s="13">
        <f>Parameters!$D$19+Parameters!$D$20*'GDP simulation'!AV18</f>
        <v>75.973518985768322</v>
      </c>
      <c r="I12" s="13">
        <f>Parameters!$D$19+Parameters!$D$20*'GDP simulation'!AW18</f>
        <v>75.763797211555016</v>
      </c>
      <c r="J12" s="13">
        <f>Parameters!$D$19+Parameters!$D$20*'GDP simulation'!AX18</f>
        <v>70.762223704555367</v>
      </c>
      <c r="K12" s="13">
        <f>Parameters!$D$19+Parameters!$D$20*'GDP simulation'!AY18</f>
        <v>64.144918964459464</v>
      </c>
    </row>
    <row r="13" spans="1:14" x14ac:dyDescent="0.35">
      <c r="A13" s="21">
        <v>9</v>
      </c>
      <c r="B13" s="13">
        <f>Parameters!$D$19+Parameters!$D$20*'GDP simulation'!AP19</f>
        <v>48.971118496455958</v>
      </c>
      <c r="C13" s="13">
        <f>Parameters!$D$19+Parameters!$D$20*'GDP simulation'!AQ19</f>
        <v>48.609184006587014</v>
      </c>
      <c r="D13" s="13">
        <f>Parameters!$D$19+Parameters!$D$20*'GDP simulation'!AR19</f>
        <v>47.128177463311971</v>
      </c>
      <c r="E13" s="13">
        <f>Parameters!$D$19+Parameters!$D$20*'GDP simulation'!AS19</f>
        <v>46.369513235249975</v>
      </c>
      <c r="F13" s="13">
        <f>Parameters!$D$19+Parameters!$D$20*'GDP simulation'!AT19</f>
        <v>50.245503907374619</v>
      </c>
      <c r="G13" s="13">
        <f>Parameters!$D$19+Parameters!$D$20*'GDP simulation'!AU19</f>
        <v>55.727840468187971</v>
      </c>
      <c r="H13" s="13">
        <f>Parameters!$D$19+Parameters!$D$20*'GDP simulation'!AV19</f>
        <v>63.91930687670849</v>
      </c>
      <c r="I13" s="13">
        <f>Parameters!$D$19+Parameters!$D$20*'GDP simulation'!AW19</f>
        <v>69.852335167975085</v>
      </c>
      <c r="J13" s="13">
        <f>Parameters!$D$19+Parameters!$D$20*'GDP simulation'!AX19</f>
        <v>75.569552605143159</v>
      </c>
      <c r="K13" s="13">
        <f>Parameters!$D$19+Parameters!$D$20*'GDP simulation'!AY19</f>
        <v>85.924343293069825</v>
      </c>
    </row>
    <row r="14" spans="1:14" x14ac:dyDescent="0.35">
      <c r="A14" s="21">
        <v>10</v>
      </c>
      <c r="B14" s="13">
        <f>Parameters!$D$19+Parameters!$D$20*'GDP simulation'!AP20</f>
        <v>57.380423381071509</v>
      </c>
      <c r="C14" s="13">
        <f>Parameters!$D$19+Parameters!$D$20*'GDP simulation'!AQ20</f>
        <v>67.778871350036724</v>
      </c>
      <c r="D14" s="13">
        <f>Parameters!$D$19+Parameters!$D$20*'GDP simulation'!AR20</f>
        <v>78.780600000064652</v>
      </c>
      <c r="E14" s="13">
        <f>Parameters!$D$19+Parameters!$D$20*'GDP simulation'!AS20</f>
        <v>84.446390398350843</v>
      </c>
      <c r="F14" s="13">
        <f>Parameters!$D$19+Parameters!$D$20*'GDP simulation'!AT20</f>
        <v>92.014876450928497</v>
      </c>
      <c r="G14" s="13">
        <f>Parameters!$D$19+Parameters!$D$20*'GDP simulation'!AU20</f>
        <v>96.33690823303013</v>
      </c>
      <c r="H14" s="13">
        <f>Parameters!$D$19+Parameters!$D$20*'GDP simulation'!AV20</f>
        <v>107.82867916540455</v>
      </c>
      <c r="I14" s="13">
        <f>Parameters!$D$19+Parameters!$D$20*'GDP simulation'!AW20</f>
        <v>124.35351330908841</v>
      </c>
      <c r="J14" s="13">
        <f>Parameters!$D$19+Parameters!$D$20*'GDP simulation'!AX20</f>
        <v>121.2366262271084</v>
      </c>
      <c r="K14" s="13">
        <f>Parameters!$D$19+Parameters!$D$20*'GDP simulation'!AY20</f>
        <v>130.7896694411192</v>
      </c>
    </row>
    <row r="15" spans="1:14" x14ac:dyDescent="0.35">
      <c r="A15" s="21">
        <v>11</v>
      </c>
      <c r="B15" s="13">
        <f>Parameters!$D$19+Parameters!$D$20*'GDP simulation'!AP21</f>
        <v>59.576094488379503</v>
      </c>
      <c r="C15" s="13">
        <f>Parameters!$D$19+Parameters!$D$20*'GDP simulation'!AQ21</f>
        <v>63.32552502485666</v>
      </c>
      <c r="D15" s="13">
        <f>Parameters!$D$19+Parameters!$D$20*'GDP simulation'!AR21</f>
        <v>68.710518244315523</v>
      </c>
      <c r="E15" s="13">
        <f>Parameters!$D$19+Parameters!$D$20*'GDP simulation'!AS21</f>
        <v>75.941056722345934</v>
      </c>
      <c r="F15" s="13">
        <f>Parameters!$D$19+Parameters!$D$20*'GDP simulation'!AT21</f>
        <v>77.750170381516455</v>
      </c>
      <c r="G15" s="13">
        <f>Parameters!$D$19+Parameters!$D$20*'GDP simulation'!AU21</f>
        <v>75.470410131878509</v>
      </c>
      <c r="H15" s="13">
        <f>Parameters!$D$19+Parameters!$D$20*'GDP simulation'!AV21</f>
        <v>83.643281623780666</v>
      </c>
      <c r="I15" s="13">
        <f>Parameters!$D$19+Parameters!$D$20*'GDP simulation'!AW21</f>
        <v>85.325666224397708</v>
      </c>
      <c r="J15" s="13">
        <f>Parameters!$D$19+Parameters!$D$20*'GDP simulation'!AX21</f>
        <v>79.587150839239001</v>
      </c>
      <c r="K15" s="13">
        <f>Parameters!$D$19+Parameters!$D$20*'GDP simulation'!AY21</f>
        <v>87.20236706082504</v>
      </c>
    </row>
    <row r="16" spans="1:14" x14ac:dyDescent="0.35">
      <c r="A16" s="21">
        <v>12</v>
      </c>
      <c r="B16" s="13">
        <f>Parameters!$D$19+Parameters!$D$20*'GDP simulation'!AP22</f>
        <v>55.11972391179463</v>
      </c>
      <c r="C16" s="13">
        <f>Parameters!$D$19+Parameters!$D$20*'GDP simulation'!AQ22</f>
        <v>56.522861445694168</v>
      </c>
      <c r="D16" s="13">
        <f>Parameters!$D$19+Parameters!$D$20*'GDP simulation'!AR22</f>
        <v>52.756568802999425</v>
      </c>
      <c r="E16" s="13">
        <f>Parameters!$D$19+Parameters!$D$20*'GDP simulation'!AS22</f>
        <v>48.253467479671798</v>
      </c>
      <c r="F16" s="13">
        <f>Parameters!$D$19+Parameters!$D$20*'GDP simulation'!AT22</f>
        <v>50.497632269612218</v>
      </c>
      <c r="G16" s="13">
        <f>Parameters!$D$19+Parameters!$D$20*'GDP simulation'!AU22</f>
        <v>50.517174478531032</v>
      </c>
      <c r="H16" s="13">
        <f>Parameters!$D$19+Parameters!$D$20*'GDP simulation'!AV22</f>
        <v>46.820115305928333</v>
      </c>
      <c r="I16" s="13">
        <f>Parameters!$D$19+Parameters!$D$20*'GDP simulation'!AW22</f>
        <v>51.137271145327105</v>
      </c>
      <c r="J16" s="13">
        <f>Parameters!$D$19+Parameters!$D$20*'GDP simulation'!AX22</f>
        <v>49.758171518539754</v>
      </c>
      <c r="K16" s="13">
        <f>Parameters!$D$19+Parameters!$D$20*'GDP simulation'!AY22</f>
        <v>51.923029043606682</v>
      </c>
    </row>
    <row r="17" spans="1:11" x14ac:dyDescent="0.35">
      <c r="A17" s="21">
        <v>13</v>
      </c>
      <c r="B17" s="13">
        <f>Parameters!$D$19+Parameters!$D$20*'GDP simulation'!AP23</f>
        <v>56.791536016586676</v>
      </c>
      <c r="C17" s="13">
        <f>Parameters!$D$19+Parameters!$D$20*'GDP simulation'!AQ23</f>
        <v>65.446409016845564</v>
      </c>
      <c r="D17" s="13">
        <f>Parameters!$D$19+Parameters!$D$20*'GDP simulation'!AR23</f>
        <v>67.200988781591406</v>
      </c>
      <c r="E17" s="13">
        <f>Parameters!$D$19+Parameters!$D$20*'GDP simulation'!AS23</f>
        <v>62.556715186018131</v>
      </c>
      <c r="F17" s="13">
        <f>Parameters!$D$19+Parameters!$D$20*'GDP simulation'!AT23</f>
        <v>60.820530995532025</v>
      </c>
      <c r="G17" s="13">
        <f>Parameters!$D$19+Parameters!$D$20*'GDP simulation'!AU23</f>
        <v>64.400052227385743</v>
      </c>
      <c r="H17" s="13">
        <f>Parameters!$D$19+Parameters!$D$20*'GDP simulation'!AV23</f>
        <v>61.603893463445829</v>
      </c>
      <c r="I17" s="13">
        <f>Parameters!$D$19+Parameters!$D$20*'GDP simulation'!AW23</f>
        <v>57.151300577600701</v>
      </c>
      <c r="J17" s="13">
        <f>Parameters!$D$19+Parameters!$D$20*'GDP simulation'!AX23</f>
        <v>52.046867970676047</v>
      </c>
      <c r="K17" s="13">
        <f>Parameters!$D$19+Parameters!$D$20*'GDP simulation'!AY23</f>
        <v>56.720323344189062</v>
      </c>
    </row>
    <row r="18" spans="1:11" x14ac:dyDescent="0.35">
      <c r="A18" s="21">
        <v>14</v>
      </c>
      <c r="B18" s="13">
        <f>Parameters!$D$19+Parameters!$D$20*'GDP simulation'!AP24</f>
        <v>58.573707360268415</v>
      </c>
      <c r="C18" s="13">
        <f>Parameters!$D$19+Parameters!$D$20*'GDP simulation'!AQ24</f>
        <v>68.870510740782109</v>
      </c>
      <c r="D18" s="13">
        <f>Parameters!$D$19+Parameters!$D$20*'GDP simulation'!AR24</f>
        <v>82.022041876638809</v>
      </c>
      <c r="E18" s="13">
        <f>Parameters!$D$19+Parameters!$D$20*'GDP simulation'!AS24</f>
        <v>84.712348484780392</v>
      </c>
      <c r="F18" s="13">
        <f>Parameters!$D$19+Parameters!$D$20*'GDP simulation'!AT24</f>
        <v>85.427307076345969</v>
      </c>
      <c r="G18" s="13">
        <f>Parameters!$D$19+Parameters!$D$20*'GDP simulation'!AU24</f>
        <v>79.842970280950766</v>
      </c>
      <c r="H18" s="13">
        <f>Parameters!$D$19+Parameters!$D$20*'GDP simulation'!AV24</f>
        <v>79.190913089820597</v>
      </c>
      <c r="I18" s="13">
        <f>Parameters!$D$19+Parameters!$D$20*'GDP simulation'!AW24</f>
        <v>84.507691625865974</v>
      </c>
      <c r="J18" s="13">
        <f>Parameters!$D$19+Parameters!$D$20*'GDP simulation'!AX24</f>
        <v>95.474093220616709</v>
      </c>
      <c r="K18" s="13">
        <f>Parameters!$D$19+Parameters!$D$20*'GDP simulation'!AY24</f>
        <v>107.66694200233972</v>
      </c>
    </row>
    <row r="19" spans="1:11" x14ac:dyDescent="0.35">
      <c r="A19" s="21">
        <v>15</v>
      </c>
      <c r="B19" s="13">
        <f>Parameters!$D$19+Parameters!$D$20*'GDP simulation'!AP25</f>
        <v>48.960756676404529</v>
      </c>
      <c r="C19" s="13">
        <f>Parameters!$D$19+Parameters!$D$20*'GDP simulation'!AQ25</f>
        <v>50.64558310914564</v>
      </c>
      <c r="D19" s="13">
        <f>Parameters!$D$19+Parameters!$D$20*'GDP simulation'!AR25</f>
        <v>55.343282380565562</v>
      </c>
      <c r="E19" s="13">
        <f>Parameters!$D$19+Parameters!$D$20*'GDP simulation'!AS25</f>
        <v>54.04362502029408</v>
      </c>
      <c r="F19" s="13">
        <f>Parameters!$D$19+Parameters!$D$20*'GDP simulation'!AT25</f>
        <v>51.456693161928747</v>
      </c>
      <c r="G19" s="13">
        <f>Parameters!$D$19+Parameters!$D$20*'GDP simulation'!AU25</f>
        <v>47.283744606449638</v>
      </c>
      <c r="H19" s="13">
        <f>Parameters!$D$19+Parameters!$D$20*'GDP simulation'!AV25</f>
        <v>45.599801176005151</v>
      </c>
      <c r="I19" s="13">
        <f>Parameters!$D$19+Parameters!$D$20*'GDP simulation'!AW25</f>
        <v>45.039268935460001</v>
      </c>
      <c r="J19" s="13">
        <f>Parameters!$D$19+Parameters!$D$20*'GDP simulation'!AX25</f>
        <v>46.950893511729824</v>
      </c>
      <c r="K19" s="13">
        <f>Parameters!$D$19+Parameters!$D$20*'GDP simulation'!AY25</f>
        <v>46.005242164732721</v>
      </c>
    </row>
    <row r="20" spans="1:11" x14ac:dyDescent="0.35">
      <c r="A20" s="21">
        <v>16</v>
      </c>
      <c r="B20" s="13">
        <f>Parameters!$D$19+Parameters!$D$20*'GDP simulation'!AP26</f>
        <v>58.506096485466671</v>
      </c>
      <c r="C20" s="13">
        <f>Parameters!$D$19+Parameters!$D$20*'GDP simulation'!AQ26</f>
        <v>62.8205049244267</v>
      </c>
      <c r="D20" s="13">
        <f>Parameters!$D$19+Parameters!$D$20*'GDP simulation'!AR26</f>
        <v>60.63795654676035</v>
      </c>
      <c r="E20" s="13">
        <f>Parameters!$D$19+Parameters!$D$20*'GDP simulation'!AS26</f>
        <v>65.017904757520938</v>
      </c>
      <c r="F20" s="13">
        <f>Parameters!$D$19+Parameters!$D$20*'GDP simulation'!AT26</f>
        <v>71.544788687471623</v>
      </c>
      <c r="G20" s="13">
        <f>Parameters!$D$19+Parameters!$D$20*'GDP simulation'!AU26</f>
        <v>77.931585012769986</v>
      </c>
      <c r="H20" s="13">
        <f>Parameters!$D$19+Parameters!$D$20*'GDP simulation'!AV26</f>
        <v>86.936281686526087</v>
      </c>
      <c r="I20" s="13">
        <f>Parameters!$D$19+Parameters!$D$20*'GDP simulation'!AW26</f>
        <v>95.210291402827266</v>
      </c>
      <c r="J20" s="13">
        <f>Parameters!$D$19+Parameters!$D$20*'GDP simulation'!AX26</f>
        <v>101.91483228438365</v>
      </c>
      <c r="K20" s="13">
        <f>Parameters!$D$19+Parameters!$D$20*'GDP simulation'!AY26</f>
        <v>109.16150378995768</v>
      </c>
    </row>
    <row r="21" spans="1:11" x14ac:dyDescent="0.35">
      <c r="A21" s="21">
        <v>17</v>
      </c>
      <c r="B21" s="13">
        <f>Parameters!$D$19+Parameters!$D$20*'GDP simulation'!AP27</f>
        <v>48.131919926995465</v>
      </c>
      <c r="C21" s="13">
        <f>Parameters!$D$19+Parameters!$D$20*'GDP simulation'!AQ27</f>
        <v>48.150322730268094</v>
      </c>
      <c r="D21" s="13">
        <f>Parameters!$D$19+Parameters!$D$20*'GDP simulation'!AR27</f>
        <v>45.229717416185267</v>
      </c>
      <c r="E21" s="13">
        <f>Parameters!$D$19+Parameters!$D$20*'GDP simulation'!AS27</f>
        <v>40.793782176338922</v>
      </c>
      <c r="F21" s="13">
        <f>Parameters!$D$19+Parameters!$D$20*'GDP simulation'!AT27</f>
        <v>42.075052501723853</v>
      </c>
      <c r="G21" s="13">
        <f>Parameters!$D$19+Parameters!$D$20*'GDP simulation'!AU27</f>
        <v>44.666913647783247</v>
      </c>
      <c r="H21" s="13">
        <f>Parameters!$D$19+Parameters!$D$20*'GDP simulation'!AV27</f>
        <v>50.068395735419152</v>
      </c>
      <c r="I21" s="13">
        <f>Parameters!$D$19+Parameters!$D$20*'GDP simulation'!AW27</f>
        <v>53.262442695784408</v>
      </c>
      <c r="J21" s="13">
        <f>Parameters!$D$19+Parameters!$D$20*'GDP simulation'!AX27</f>
        <v>49.603394550819942</v>
      </c>
      <c r="K21" s="13">
        <f>Parameters!$D$19+Parameters!$D$20*'GDP simulation'!AY27</f>
        <v>48.771145846497788</v>
      </c>
    </row>
    <row r="22" spans="1:11" x14ac:dyDescent="0.35">
      <c r="A22" s="21">
        <v>18</v>
      </c>
      <c r="B22" s="13">
        <f>Parameters!$D$19+Parameters!$D$20*'GDP simulation'!AP28</f>
        <v>55.719696358938585</v>
      </c>
      <c r="C22" s="13">
        <f>Parameters!$D$19+Parameters!$D$20*'GDP simulation'!AQ28</f>
        <v>62.908957122377998</v>
      </c>
      <c r="D22" s="13">
        <f>Parameters!$D$19+Parameters!$D$20*'GDP simulation'!AR28</f>
        <v>63.455872298364916</v>
      </c>
      <c r="E22" s="13">
        <f>Parameters!$D$19+Parameters!$D$20*'GDP simulation'!AS28</f>
        <v>59.333948803318094</v>
      </c>
      <c r="F22" s="13">
        <f>Parameters!$D$19+Parameters!$D$20*'GDP simulation'!AT28</f>
        <v>63.430330714020698</v>
      </c>
      <c r="G22" s="13">
        <f>Parameters!$D$19+Parameters!$D$20*'GDP simulation'!AU28</f>
        <v>72.514080462741461</v>
      </c>
      <c r="H22" s="13">
        <f>Parameters!$D$19+Parameters!$D$20*'GDP simulation'!AV28</f>
        <v>79.512000618244073</v>
      </c>
      <c r="I22" s="13">
        <f>Parameters!$D$19+Parameters!$D$20*'GDP simulation'!AW28</f>
        <v>77.856924800950779</v>
      </c>
      <c r="J22" s="13">
        <f>Parameters!$D$19+Parameters!$D$20*'GDP simulation'!AX28</f>
        <v>73.71063894438791</v>
      </c>
      <c r="K22" s="13">
        <f>Parameters!$D$19+Parameters!$D$20*'GDP simulation'!AY28</f>
        <v>69.530392514320653</v>
      </c>
    </row>
    <row r="23" spans="1:11" x14ac:dyDescent="0.35">
      <c r="A23" s="21">
        <v>19</v>
      </c>
      <c r="B23" s="13">
        <f>Parameters!$D$19+Parameters!$D$20*'GDP simulation'!AP29</f>
        <v>50.248724717873017</v>
      </c>
      <c r="C23" s="13">
        <f>Parameters!$D$19+Parameters!$D$20*'GDP simulation'!AQ29</f>
        <v>51.629010667757512</v>
      </c>
      <c r="D23" s="13">
        <f>Parameters!$D$19+Parameters!$D$20*'GDP simulation'!AR29</f>
        <v>48.570864600406232</v>
      </c>
      <c r="E23" s="13">
        <f>Parameters!$D$19+Parameters!$D$20*'GDP simulation'!AS29</f>
        <v>50.03453261692097</v>
      </c>
      <c r="F23" s="13">
        <f>Parameters!$D$19+Parameters!$D$20*'GDP simulation'!AT29</f>
        <v>52.310765953073222</v>
      </c>
      <c r="G23" s="13">
        <f>Parameters!$D$19+Parameters!$D$20*'GDP simulation'!AU29</f>
        <v>56.790182811184238</v>
      </c>
      <c r="H23" s="13">
        <f>Parameters!$D$19+Parameters!$D$20*'GDP simulation'!AV29</f>
        <v>60.186864662122403</v>
      </c>
      <c r="I23" s="13">
        <f>Parameters!$D$19+Parameters!$D$20*'GDP simulation'!AW29</f>
        <v>60.065756379623735</v>
      </c>
      <c r="J23" s="13">
        <f>Parameters!$D$19+Parameters!$D$20*'GDP simulation'!AX29</f>
        <v>66.02233250509876</v>
      </c>
      <c r="K23" s="13">
        <f>Parameters!$D$19+Parameters!$D$20*'GDP simulation'!AY29</f>
        <v>64.318031545512298</v>
      </c>
    </row>
    <row r="24" spans="1:11" x14ac:dyDescent="0.35">
      <c r="A24" s="21">
        <v>20</v>
      </c>
      <c r="B24" s="13">
        <f>Parameters!$D$19+Parameters!$D$20*'GDP simulation'!AP30</f>
        <v>57.810996981965467</v>
      </c>
      <c r="C24" s="13">
        <f>Parameters!$D$19+Parameters!$D$20*'GDP simulation'!AQ30</f>
        <v>56.993210517193049</v>
      </c>
      <c r="D24" s="13">
        <f>Parameters!$D$19+Parameters!$D$20*'GDP simulation'!AR30</f>
        <v>56.223136461556635</v>
      </c>
      <c r="E24" s="13">
        <f>Parameters!$D$19+Parameters!$D$20*'GDP simulation'!AS30</f>
        <v>59.981665274207337</v>
      </c>
      <c r="F24" s="13">
        <f>Parameters!$D$19+Parameters!$D$20*'GDP simulation'!AT30</f>
        <v>66.612366752290697</v>
      </c>
      <c r="G24" s="13">
        <f>Parameters!$D$19+Parameters!$D$20*'GDP simulation'!AU30</f>
        <v>75.109908981327834</v>
      </c>
      <c r="H24" s="13">
        <f>Parameters!$D$19+Parameters!$D$20*'GDP simulation'!AV30</f>
        <v>73.707197232666147</v>
      </c>
      <c r="I24" s="13">
        <f>Parameters!$D$19+Parameters!$D$20*'GDP simulation'!AW30</f>
        <v>78.228894254730022</v>
      </c>
      <c r="J24" s="13">
        <f>Parameters!$D$19+Parameters!$D$20*'GDP simulation'!AX30</f>
        <v>80.692355948648412</v>
      </c>
      <c r="K24" s="13">
        <f>Parameters!$D$19+Parameters!$D$20*'GDP simulation'!AY30</f>
        <v>86.161426931383318</v>
      </c>
    </row>
    <row r="25" spans="1:11" x14ac:dyDescent="0.35">
      <c r="A25" s="21">
        <v>21</v>
      </c>
      <c r="B25" s="13">
        <f>Parameters!$D$19+Parameters!$D$20*'GDP simulation'!AP31</f>
        <v>58.299733713941883</v>
      </c>
      <c r="C25" s="13">
        <f>Parameters!$D$19+Parameters!$D$20*'GDP simulation'!AQ31</f>
        <v>63.447840185714234</v>
      </c>
      <c r="D25" s="13">
        <f>Parameters!$D$19+Parameters!$D$20*'GDP simulation'!AR31</f>
        <v>67.544297667851282</v>
      </c>
      <c r="E25" s="13">
        <f>Parameters!$D$19+Parameters!$D$20*'GDP simulation'!AS31</f>
        <v>68.929664903281108</v>
      </c>
      <c r="F25" s="13">
        <f>Parameters!$D$19+Parameters!$D$20*'GDP simulation'!AT31</f>
        <v>70.391542210672355</v>
      </c>
      <c r="G25" s="13">
        <f>Parameters!$D$19+Parameters!$D$20*'GDP simulation'!AU31</f>
        <v>68.458087175260033</v>
      </c>
      <c r="H25" s="13">
        <f>Parameters!$D$19+Parameters!$D$20*'GDP simulation'!AV31</f>
        <v>73.581075158469119</v>
      </c>
      <c r="I25" s="13">
        <f>Parameters!$D$19+Parameters!$D$20*'GDP simulation'!AW31</f>
        <v>76.871808902137701</v>
      </c>
      <c r="J25" s="13">
        <f>Parameters!$D$19+Parameters!$D$20*'GDP simulation'!AX31</f>
        <v>71.135379643586447</v>
      </c>
      <c r="K25" s="13">
        <f>Parameters!$D$19+Parameters!$D$20*'GDP simulation'!AY31</f>
        <v>69.718666095820367</v>
      </c>
    </row>
    <row r="26" spans="1:11" x14ac:dyDescent="0.35">
      <c r="A26" s="21">
        <v>22</v>
      </c>
      <c r="B26" s="13">
        <f>Parameters!$D$19+Parameters!$D$20*'GDP simulation'!AP32</f>
        <v>50.095201792320786</v>
      </c>
      <c r="C26" s="13">
        <f>Parameters!$D$19+Parameters!$D$20*'GDP simulation'!AQ32</f>
        <v>50.639175756730708</v>
      </c>
      <c r="D26" s="13">
        <f>Parameters!$D$19+Parameters!$D$20*'GDP simulation'!AR32</f>
        <v>49.146507293700552</v>
      </c>
      <c r="E26" s="13">
        <f>Parameters!$D$19+Parameters!$D$20*'GDP simulation'!AS32</f>
        <v>45.922774810614186</v>
      </c>
      <c r="F26" s="13">
        <f>Parameters!$D$19+Parameters!$D$20*'GDP simulation'!AT32</f>
        <v>43.528892921470664</v>
      </c>
      <c r="G26" s="13">
        <f>Parameters!$D$19+Parameters!$D$20*'GDP simulation'!AU32</f>
        <v>42.442433003355184</v>
      </c>
      <c r="H26" s="13">
        <f>Parameters!$D$19+Parameters!$D$20*'GDP simulation'!AV32</f>
        <v>43.612270870537671</v>
      </c>
      <c r="I26" s="13">
        <f>Parameters!$D$19+Parameters!$D$20*'GDP simulation'!AW32</f>
        <v>49.068859786692279</v>
      </c>
      <c r="J26" s="13">
        <f>Parameters!$D$19+Parameters!$D$20*'GDP simulation'!AX32</f>
        <v>48.01352175289081</v>
      </c>
      <c r="K26" s="13">
        <f>Parameters!$D$19+Parameters!$D$20*'GDP simulation'!AY32</f>
        <v>51.2346995007955</v>
      </c>
    </row>
    <row r="27" spans="1:11" x14ac:dyDescent="0.35">
      <c r="A27" s="21">
        <v>23</v>
      </c>
      <c r="B27" s="13">
        <f>Parameters!$D$19+Parameters!$D$20*'GDP simulation'!AP33</f>
        <v>54.338785577244479</v>
      </c>
      <c r="C27" s="13">
        <f>Parameters!$D$19+Parameters!$D$20*'GDP simulation'!AQ33</f>
        <v>52.570838091553966</v>
      </c>
      <c r="D27" s="13">
        <f>Parameters!$D$19+Parameters!$D$20*'GDP simulation'!AR33</f>
        <v>57.074739732058703</v>
      </c>
      <c r="E27" s="13">
        <f>Parameters!$D$19+Parameters!$D$20*'GDP simulation'!AS33</f>
        <v>64.610014102125831</v>
      </c>
      <c r="F27" s="13">
        <f>Parameters!$D$19+Parameters!$D$20*'GDP simulation'!AT33</f>
        <v>70.748311794457209</v>
      </c>
      <c r="G27" s="13">
        <f>Parameters!$D$19+Parameters!$D$20*'GDP simulation'!AU33</f>
        <v>80.196525576816811</v>
      </c>
      <c r="H27" s="13">
        <f>Parameters!$D$19+Parameters!$D$20*'GDP simulation'!AV33</f>
        <v>83.175949174324046</v>
      </c>
      <c r="I27" s="13">
        <f>Parameters!$D$19+Parameters!$D$20*'GDP simulation'!AW33</f>
        <v>86.841203792245551</v>
      </c>
      <c r="J27" s="13">
        <f>Parameters!$D$19+Parameters!$D$20*'GDP simulation'!AX33</f>
        <v>90.871061367520781</v>
      </c>
      <c r="K27" s="13">
        <f>Parameters!$D$19+Parameters!$D$20*'GDP simulation'!AY33</f>
        <v>98.841561694529332</v>
      </c>
    </row>
    <row r="28" spans="1:11" x14ac:dyDescent="0.35">
      <c r="A28" s="21">
        <v>24</v>
      </c>
      <c r="B28" s="13">
        <f>Parameters!$D$19+Parameters!$D$20*'GDP simulation'!AP34</f>
        <v>49.709897648907472</v>
      </c>
      <c r="C28" s="13">
        <f>Parameters!$D$19+Parameters!$D$20*'GDP simulation'!AQ34</f>
        <v>55.15769259269711</v>
      </c>
      <c r="D28" s="13">
        <f>Parameters!$D$19+Parameters!$D$20*'GDP simulation'!AR34</f>
        <v>58.959204401915017</v>
      </c>
      <c r="E28" s="13">
        <f>Parameters!$D$19+Parameters!$D$20*'GDP simulation'!AS34</f>
        <v>64.086326618932361</v>
      </c>
      <c r="F28" s="13">
        <f>Parameters!$D$19+Parameters!$D$20*'GDP simulation'!AT34</f>
        <v>64.382616579651085</v>
      </c>
      <c r="G28" s="13">
        <f>Parameters!$D$19+Parameters!$D$20*'GDP simulation'!AU34</f>
        <v>63.319410853855551</v>
      </c>
      <c r="H28" s="13">
        <f>Parameters!$D$19+Parameters!$D$20*'GDP simulation'!AV34</f>
        <v>59.077897025441139</v>
      </c>
      <c r="I28" s="13">
        <f>Parameters!$D$19+Parameters!$D$20*'GDP simulation'!AW34</f>
        <v>56.650515423791347</v>
      </c>
      <c r="J28" s="13">
        <f>Parameters!$D$19+Parameters!$D$20*'GDP simulation'!AX34</f>
        <v>52.006955442214981</v>
      </c>
      <c r="K28" s="13">
        <f>Parameters!$D$19+Parameters!$D$20*'GDP simulation'!AY34</f>
        <v>53.877052727914865</v>
      </c>
    </row>
    <row r="29" spans="1:11" x14ac:dyDescent="0.35">
      <c r="A29" s="21">
        <v>25</v>
      </c>
      <c r="B29" s="13">
        <f>Parameters!$D$19+Parameters!$D$20*'GDP simulation'!AP35</f>
        <v>56.649849209750279</v>
      </c>
      <c r="C29" s="13">
        <f>Parameters!$D$19+Parameters!$D$20*'GDP simulation'!AQ35</f>
        <v>64.814212826628292</v>
      </c>
      <c r="D29" s="13">
        <f>Parameters!$D$19+Parameters!$D$20*'GDP simulation'!AR35</f>
        <v>67.52764293370825</v>
      </c>
      <c r="E29" s="13">
        <f>Parameters!$D$19+Parameters!$D$20*'GDP simulation'!AS35</f>
        <v>66.85526205024064</v>
      </c>
      <c r="F29" s="13">
        <f>Parameters!$D$19+Parameters!$D$20*'GDP simulation'!AT35</f>
        <v>66.042709388774171</v>
      </c>
      <c r="G29" s="13">
        <f>Parameters!$D$19+Parameters!$D$20*'GDP simulation'!AU35</f>
        <v>67.942191135870132</v>
      </c>
      <c r="H29" s="13">
        <f>Parameters!$D$19+Parameters!$D$20*'GDP simulation'!AV35</f>
        <v>74.53736336979216</v>
      </c>
      <c r="I29" s="13">
        <f>Parameters!$D$19+Parameters!$D$20*'GDP simulation'!AW35</f>
        <v>75.369812526605628</v>
      </c>
      <c r="J29" s="13">
        <f>Parameters!$D$19+Parameters!$D$20*'GDP simulation'!AX35</f>
        <v>81.813033829580121</v>
      </c>
      <c r="K29" s="13">
        <f>Parameters!$D$19+Parameters!$D$20*'GDP simulation'!AY35</f>
        <v>94.618051093514509</v>
      </c>
    </row>
    <row r="30" spans="1:11" x14ac:dyDescent="0.35">
      <c r="A30" s="21">
        <v>26</v>
      </c>
      <c r="B30" s="13">
        <f>Parameters!$D$19+Parameters!$D$20*'GDP simulation'!AP36</f>
        <v>46.525383923024911</v>
      </c>
      <c r="C30" s="13">
        <f>Parameters!$D$19+Parameters!$D$20*'GDP simulation'!AQ36</f>
        <v>50.820818627845618</v>
      </c>
      <c r="D30" s="13">
        <f>Parameters!$D$19+Parameters!$D$20*'GDP simulation'!AR36</f>
        <v>49.577576600485905</v>
      </c>
      <c r="E30" s="13">
        <f>Parameters!$D$19+Parameters!$D$20*'GDP simulation'!AS36</f>
        <v>45.020144531333685</v>
      </c>
      <c r="F30" s="13">
        <f>Parameters!$D$19+Parameters!$D$20*'GDP simulation'!AT36</f>
        <v>44.051143115311255</v>
      </c>
      <c r="G30" s="13">
        <f>Parameters!$D$19+Parameters!$D$20*'GDP simulation'!AU36</f>
        <v>40.877182185911309</v>
      </c>
      <c r="H30" s="13">
        <f>Parameters!$D$19+Parameters!$D$20*'GDP simulation'!AV36</f>
        <v>39.396176522747865</v>
      </c>
      <c r="I30" s="13">
        <f>Parameters!$D$19+Parameters!$D$20*'GDP simulation'!AW36</f>
        <v>37.771897545627617</v>
      </c>
      <c r="J30" s="13">
        <f>Parameters!$D$19+Parameters!$D$20*'GDP simulation'!AX36</f>
        <v>40.377326894539053</v>
      </c>
      <c r="K30" s="13">
        <f>Parameters!$D$19+Parameters!$D$20*'GDP simulation'!AY36</f>
        <v>43.095073173234439</v>
      </c>
    </row>
    <row r="31" spans="1:11" x14ac:dyDescent="0.35">
      <c r="A31" s="21">
        <v>27</v>
      </c>
      <c r="B31" s="13">
        <f>Parameters!$D$19+Parameters!$D$20*'GDP simulation'!AP37</f>
        <v>51.369492757389352</v>
      </c>
      <c r="C31" s="13">
        <f>Parameters!$D$19+Parameters!$D$20*'GDP simulation'!AQ37</f>
        <v>47.238877910465156</v>
      </c>
      <c r="D31" s="13">
        <f>Parameters!$D$19+Parameters!$D$20*'GDP simulation'!AR37</f>
        <v>46.76654472720594</v>
      </c>
      <c r="E31" s="13">
        <f>Parameters!$D$19+Parameters!$D$20*'GDP simulation'!AS37</f>
        <v>50.460433935505336</v>
      </c>
      <c r="F31" s="13">
        <f>Parameters!$D$19+Parameters!$D$20*'GDP simulation'!AT37</f>
        <v>51.658811196228434</v>
      </c>
      <c r="G31" s="13">
        <f>Parameters!$D$19+Parameters!$D$20*'GDP simulation'!AU37</f>
        <v>50.427186563651631</v>
      </c>
      <c r="H31" s="13">
        <f>Parameters!$D$19+Parameters!$D$20*'GDP simulation'!AV37</f>
        <v>55.485363259709651</v>
      </c>
      <c r="I31" s="13">
        <f>Parameters!$D$19+Parameters!$D$20*'GDP simulation'!AW37</f>
        <v>64.14369772386884</v>
      </c>
      <c r="J31" s="13">
        <f>Parameters!$D$19+Parameters!$D$20*'GDP simulation'!AX37</f>
        <v>74.940902163878633</v>
      </c>
      <c r="K31" s="13">
        <f>Parameters!$D$19+Parameters!$D$20*'GDP simulation'!AY37</f>
        <v>80.997342252105824</v>
      </c>
    </row>
    <row r="32" spans="1:11" x14ac:dyDescent="0.35">
      <c r="A32" s="21">
        <v>28</v>
      </c>
      <c r="B32" s="13">
        <f>Parameters!$D$19+Parameters!$D$20*'GDP simulation'!AP38</f>
        <v>49.184710660885401</v>
      </c>
      <c r="C32" s="13">
        <f>Parameters!$D$19+Parameters!$D$20*'GDP simulation'!AQ38</f>
        <v>45.40730687663001</v>
      </c>
      <c r="D32" s="13">
        <f>Parameters!$D$19+Parameters!$D$20*'GDP simulation'!AR38</f>
        <v>42.726754629280066</v>
      </c>
      <c r="E32" s="13">
        <f>Parameters!$D$19+Parameters!$D$20*'GDP simulation'!AS38</f>
        <v>39.393544931395503</v>
      </c>
      <c r="F32" s="13">
        <f>Parameters!$D$19+Parameters!$D$20*'GDP simulation'!AT38</f>
        <v>42.159257768254889</v>
      </c>
      <c r="G32" s="13">
        <f>Parameters!$D$19+Parameters!$D$20*'GDP simulation'!AU38</f>
        <v>46.112241096798947</v>
      </c>
      <c r="H32" s="13">
        <f>Parameters!$D$19+Parameters!$D$20*'GDP simulation'!AV38</f>
        <v>50.033021949156151</v>
      </c>
      <c r="I32" s="13">
        <f>Parameters!$D$19+Parameters!$D$20*'GDP simulation'!AW38</f>
        <v>55.95457339560307</v>
      </c>
      <c r="J32" s="13">
        <f>Parameters!$D$19+Parameters!$D$20*'GDP simulation'!AX38</f>
        <v>57.048424563983787</v>
      </c>
      <c r="K32" s="13">
        <f>Parameters!$D$19+Parameters!$D$20*'GDP simulation'!AY38</f>
        <v>54.027144187301118</v>
      </c>
    </row>
    <row r="33" spans="1:11" x14ac:dyDescent="0.35">
      <c r="A33" s="21">
        <v>29</v>
      </c>
      <c r="B33" s="13">
        <f>Parameters!$D$19+Parameters!$D$20*'GDP simulation'!AP39</f>
        <v>56.099795458865799</v>
      </c>
      <c r="C33" s="13">
        <f>Parameters!$D$19+Parameters!$D$20*'GDP simulation'!AQ39</f>
        <v>55.783747346820874</v>
      </c>
      <c r="D33" s="13">
        <f>Parameters!$D$19+Parameters!$D$20*'GDP simulation'!AR39</f>
        <v>58.64036993995196</v>
      </c>
      <c r="E33" s="13">
        <f>Parameters!$D$19+Parameters!$D$20*'GDP simulation'!AS39</f>
        <v>57.844420314505506</v>
      </c>
      <c r="F33" s="13">
        <f>Parameters!$D$19+Parameters!$D$20*'GDP simulation'!AT39</f>
        <v>61.709791241649221</v>
      </c>
      <c r="G33" s="13">
        <f>Parameters!$D$19+Parameters!$D$20*'GDP simulation'!AU39</f>
        <v>60.077577450714678</v>
      </c>
      <c r="H33" s="13">
        <f>Parameters!$D$19+Parameters!$D$20*'GDP simulation'!AV39</f>
        <v>59.155842369104988</v>
      </c>
      <c r="I33" s="13">
        <f>Parameters!$D$19+Parameters!$D$20*'GDP simulation'!AW39</f>
        <v>60.316887440077579</v>
      </c>
      <c r="J33" s="13">
        <f>Parameters!$D$19+Parameters!$D$20*'GDP simulation'!AX39</f>
        <v>68.791185559941184</v>
      </c>
      <c r="K33" s="13">
        <f>Parameters!$D$19+Parameters!$D$20*'GDP simulation'!AY39</f>
        <v>75.475795852260092</v>
      </c>
    </row>
    <row r="34" spans="1:11" x14ac:dyDescent="0.35">
      <c r="A34" s="21">
        <v>30</v>
      </c>
      <c r="B34" s="13">
        <f>Parameters!$D$19+Parameters!$D$20*'GDP simulation'!AP40</f>
        <v>53.743959762604206</v>
      </c>
      <c r="C34" s="13">
        <f>Parameters!$D$19+Parameters!$D$20*'GDP simulation'!AQ40</f>
        <v>54.9435587281179</v>
      </c>
      <c r="D34" s="13">
        <f>Parameters!$D$19+Parameters!$D$20*'GDP simulation'!AR40</f>
        <v>55.597384913452679</v>
      </c>
      <c r="E34" s="13">
        <f>Parameters!$D$19+Parameters!$D$20*'GDP simulation'!AS40</f>
        <v>57.57499147770141</v>
      </c>
      <c r="F34" s="13">
        <f>Parameters!$D$19+Parameters!$D$20*'GDP simulation'!AT40</f>
        <v>66.000632433786492</v>
      </c>
      <c r="G34" s="13">
        <f>Parameters!$D$19+Parameters!$D$20*'GDP simulation'!AU40</f>
        <v>74.56287981522695</v>
      </c>
      <c r="H34" s="13">
        <f>Parameters!$D$19+Parameters!$D$20*'GDP simulation'!AV40</f>
        <v>79.838906984563863</v>
      </c>
      <c r="I34" s="13">
        <f>Parameters!$D$19+Parameters!$D$20*'GDP simulation'!AW40</f>
        <v>81.652914246232854</v>
      </c>
      <c r="J34" s="13">
        <f>Parameters!$D$19+Parameters!$D$20*'GDP simulation'!AX40</f>
        <v>79.821845108253342</v>
      </c>
      <c r="K34" s="13">
        <f>Parameters!$D$19+Parameters!$D$20*'GDP simulation'!AY40</f>
        <v>84.190320286789699</v>
      </c>
    </row>
    <row r="35" spans="1:11" x14ac:dyDescent="0.35">
      <c r="A35" s="21">
        <v>31</v>
      </c>
      <c r="B35" s="13">
        <f>Parameters!$D$19+Parameters!$D$20*'GDP simulation'!AP41</f>
        <v>55.937294271777311</v>
      </c>
      <c r="C35" s="13">
        <f>Parameters!$D$19+Parameters!$D$20*'GDP simulation'!AQ41</f>
        <v>58.210577206002647</v>
      </c>
      <c r="D35" s="13">
        <f>Parameters!$D$19+Parameters!$D$20*'GDP simulation'!AR41</f>
        <v>56.438782635542644</v>
      </c>
      <c r="E35" s="13">
        <f>Parameters!$D$19+Parameters!$D$20*'GDP simulation'!AS41</f>
        <v>54.443510859782307</v>
      </c>
      <c r="F35" s="13">
        <f>Parameters!$D$19+Parameters!$D$20*'GDP simulation'!AT41</f>
        <v>50.581217137408352</v>
      </c>
      <c r="G35" s="13">
        <f>Parameters!$D$19+Parameters!$D$20*'GDP simulation'!AU41</f>
        <v>47.198508678960408</v>
      </c>
      <c r="H35" s="13">
        <f>Parameters!$D$19+Parameters!$D$20*'GDP simulation'!AV41</f>
        <v>47.100264109660849</v>
      </c>
      <c r="I35" s="13">
        <f>Parameters!$D$19+Parameters!$D$20*'GDP simulation'!AW41</f>
        <v>43.96042110790507</v>
      </c>
      <c r="J35" s="13">
        <f>Parameters!$D$19+Parameters!$D$20*'GDP simulation'!AX41</f>
        <v>44.46069622279925</v>
      </c>
      <c r="K35" s="13">
        <f>Parameters!$D$19+Parameters!$D$20*'GDP simulation'!AY41</f>
        <v>50.181778022928057</v>
      </c>
    </row>
    <row r="36" spans="1:11" x14ac:dyDescent="0.35">
      <c r="A36" s="21">
        <v>32</v>
      </c>
      <c r="B36" s="13">
        <f>Parameters!$D$19+Parameters!$D$20*'GDP simulation'!AP42</f>
        <v>50.327303478453317</v>
      </c>
      <c r="C36" s="13">
        <f>Parameters!$D$19+Parameters!$D$20*'GDP simulation'!AQ42</f>
        <v>48.121693362766528</v>
      </c>
      <c r="D36" s="13">
        <f>Parameters!$D$19+Parameters!$D$20*'GDP simulation'!AR42</f>
        <v>48.566515876525031</v>
      </c>
      <c r="E36" s="13">
        <f>Parameters!$D$19+Parameters!$D$20*'GDP simulation'!AS42</f>
        <v>50.616552728864143</v>
      </c>
      <c r="F36" s="13">
        <f>Parameters!$D$19+Parameters!$D$20*'GDP simulation'!AT42</f>
        <v>56.957053872213379</v>
      </c>
      <c r="G36" s="13">
        <f>Parameters!$D$19+Parameters!$D$20*'GDP simulation'!AU42</f>
        <v>56.884904215975233</v>
      </c>
      <c r="H36" s="13">
        <f>Parameters!$D$19+Parameters!$D$20*'GDP simulation'!AV42</f>
        <v>57.749014092070198</v>
      </c>
      <c r="I36" s="13">
        <f>Parameters!$D$19+Parameters!$D$20*'GDP simulation'!AW42</f>
        <v>55.533869393625274</v>
      </c>
      <c r="J36" s="13">
        <f>Parameters!$D$19+Parameters!$D$20*'GDP simulation'!AX42</f>
        <v>58.192915567043208</v>
      </c>
      <c r="K36" s="13">
        <f>Parameters!$D$19+Parameters!$D$20*'GDP simulation'!AY42</f>
        <v>61.812395285453576</v>
      </c>
    </row>
    <row r="37" spans="1:11" x14ac:dyDescent="0.35">
      <c r="A37" s="21">
        <v>33</v>
      </c>
      <c r="B37" s="13">
        <f>Parameters!$D$19+Parameters!$D$20*'GDP simulation'!AP43</f>
        <v>52.726388278557387</v>
      </c>
      <c r="C37" s="13">
        <f>Parameters!$D$19+Parameters!$D$20*'GDP simulation'!AQ43</f>
        <v>54.471277834317235</v>
      </c>
      <c r="D37" s="13">
        <f>Parameters!$D$19+Parameters!$D$20*'GDP simulation'!AR43</f>
        <v>54.350024543840895</v>
      </c>
      <c r="E37" s="13">
        <f>Parameters!$D$19+Parameters!$D$20*'GDP simulation'!AS43</f>
        <v>51.358318741654877</v>
      </c>
      <c r="F37" s="13">
        <f>Parameters!$D$19+Parameters!$D$20*'GDP simulation'!AT43</f>
        <v>50.169498690809171</v>
      </c>
      <c r="G37" s="13">
        <f>Parameters!$D$19+Parameters!$D$20*'GDP simulation'!AU43</f>
        <v>50.46906083147563</v>
      </c>
      <c r="H37" s="13">
        <f>Parameters!$D$19+Parameters!$D$20*'GDP simulation'!AV43</f>
        <v>53.112336182107683</v>
      </c>
      <c r="I37" s="13">
        <f>Parameters!$D$19+Parameters!$D$20*'GDP simulation'!AW43</f>
        <v>55.565529294010574</v>
      </c>
      <c r="J37" s="13">
        <f>Parameters!$D$19+Parameters!$D$20*'GDP simulation'!AX43</f>
        <v>57.478550570491414</v>
      </c>
      <c r="K37" s="13">
        <f>Parameters!$D$19+Parameters!$D$20*'GDP simulation'!AY43</f>
        <v>63.508392596852723</v>
      </c>
    </row>
    <row r="38" spans="1:11" x14ac:dyDescent="0.35">
      <c r="A38" s="21">
        <v>34</v>
      </c>
      <c r="B38" s="13">
        <f>Parameters!$D$19+Parameters!$D$20*'GDP simulation'!AP44</f>
        <v>60.585269608809455</v>
      </c>
      <c r="C38" s="13">
        <f>Parameters!$D$19+Parameters!$D$20*'GDP simulation'!AQ44</f>
        <v>64.567469988323921</v>
      </c>
      <c r="D38" s="13">
        <f>Parameters!$D$19+Parameters!$D$20*'GDP simulation'!AR44</f>
        <v>64.549295539138285</v>
      </c>
      <c r="E38" s="13">
        <f>Parameters!$D$19+Parameters!$D$20*'GDP simulation'!AS44</f>
        <v>66.976812741583885</v>
      </c>
      <c r="F38" s="13">
        <f>Parameters!$D$19+Parameters!$D$20*'GDP simulation'!AT44</f>
        <v>71.818619869596361</v>
      </c>
      <c r="G38" s="13">
        <f>Parameters!$D$19+Parameters!$D$20*'GDP simulation'!AU44</f>
        <v>71.731189086034405</v>
      </c>
      <c r="H38" s="13">
        <f>Parameters!$D$19+Parameters!$D$20*'GDP simulation'!AV44</f>
        <v>78.59264448847955</v>
      </c>
      <c r="I38" s="13">
        <f>Parameters!$D$19+Parameters!$D$20*'GDP simulation'!AW44</f>
        <v>81.986802049471933</v>
      </c>
      <c r="J38" s="13">
        <f>Parameters!$D$19+Parameters!$D$20*'GDP simulation'!AX44</f>
        <v>87.760406465127232</v>
      </c>
      <c r="K38" s="13">
        <f>Parameters!$D$19+Parameters!$D$20*'GDP simulation'!AY44</f>
        <v>98.418905672639028</v>
      </c>
    </row>
    <row r="39" spans="1:11" x14ac:dyDescent="0.35">
      <c r="A39" s="21">
        <v>35</v>
      </c>
      <c r="B39" s="13">
        <f>Parameters!$D$19+Parameters!$D$20*'GDP simulation'!AP45</f>
        <v>60.415692019372926</v>
      </c>
      <c r="C39" s="13">
        <f>Parameters!$D$19+Parameters!$D$20*'GDP simulation'!AQ45</f>
        <v>70.994007704445337</v>
      </c>
      <c r="D39" s="13">
        <f>Parameters!$D$19+Parameters!$D$20*'GDP simulation'!AR45</f>
        <v>79.418475202588098</v>
      </c>
      <c r="E39" s="13">
        <f>Parameters!$D$19+Parameters!$D$20*'GDP simulation'!AS45</f>
        <v>81.808396861096128</v>
      </c>
      <c r="F39" s="13">
        <f>Parameters!$D$19+Parameters!$D$20*'GDP simulation'!AT45</f>
        <v>81.313070433933774</v>
      </c>
      <c r="G39" s="13">
        <f>Parameters!$D$19+Parameters!$D$20*'GDP simulation'!AU45</f>
        <v>79.035690374380565</v>
      </c>
      <c r="H39" s="13">
        <f>Parameters!$D$19+Parameters!$D$20*'GDP simulation'!AV45</f>
        <v>82.238893757412768</v>
      </c>
      <c r="I39" s="13">
        <f>Parameters!$D$19+Parameters!$D$20*'GDP simulation'!AW45</f>
        <v>79.071332529272411</v>
      </c>
      <c r="J39" s="13">
        <f>Parameters!$D$19+Parameters!$D$20*'GDP simulation'!AX45</f>
        <v>79.275372809213223</v>
      </c>
      <c r="K39" s="13">
        <f>Parameters!$D$19+Parameters!$D$20*'GDP simulation'!AY45</f>
        <v>81.428365174850114</v>
      </c>
    </row>
    <row r="40" spans="1:11" x14ac:dyDescent="0.35">
      <c r="A40" s="21">
        <v>36</v>
      </c>
      <c r="B40" s="13">
        <f>Parameters!$D$19+Parameters!$D$20*'GDP simulation'!AP46</f>
        <v>54.253522683713769</v>
      </c>
      <c r="C40" s="13">
        <f>Parameters!$D$19+Parameters!$D$20*'GDP simulation'!AQ46</f>
        <v>56.160118286090494</v>
      </c>
      <c r="D40" s="13">
        <f>Parameters!$D$19+Parameters!$D$20*'GDP simulation'!AR46</f>
        <v>54.664539240153232</v>
      </c>
      <c r="E40" s="13">
        <f>Parameters!$D$19+Parameters!$D$20*'GDP simulation'!AS46</f>
        <v>51.176720039260083</v>
      </c>
      <c r="F40" s="13">
        <f>Parameters!$D$19+Parameters!$D$20*'GDP simulation'!AT46</f>
        <v>55.978565366390065</v>
      </c>
      <c r="G40" s="13">
        <f>Parameters!$D$19+Parameters!$D$20*'GDP simulation'!AU46</f>
        <v>57.875876995384715</v>
      </c>
      <c r="H40" s="13">
        <f>Parameters!$D$19+Parameters!$D$20*'GDP simulation'!AV46</f>
        <v>61.258106342510118</v>
      </c>
      <c r="I40" s="13">
        <f>Parameters!$D$19+Parameters!$D$20*'GDP simulation'!AW46</f>
        <v>70.879527877024344</v>
      </c>
      <c r="J40" s="13">
        <f>Parameters!$D$19+Parameters!$D$20*'GDP simulation'!AX46</f>
        <v>79.323912222312387</v>
      </c>
      <c r="K40" s="13">
        <f>Parameters!$D$19+Parameters!$D$20*'GDP simulation'!AY46</f>
        <v>78.244314760260352</v>
      </c>
    </row>
    <row r="41" spans="1:11" x14ac:dyDescent="0.35">
      <c r="A41" s="21">
        <v>37</v>
      </c>
      <c r="B41" s="13">
        <f>Parameters!$D$19+Parameters!$D$20*'GDP simulation'!AP47</f>
        <v>56.686746004494012</v>
      </c>
      <c r="C41" s="13">
        <f>Parameters!$D$19+Parameters!$D$20*'GDP simulation'!AQ47</f>
        <v>64.507147810914518</v>
      </c>
      <c r="D41" s="13">
        <f>Parameters!$D$19+Parameters!$D$20*'GDP simulation'!AR47</f>
        <v>67.156517266419868</v>
      </c>
      <c r="E41" s="13">
        <f>Parameters!$D$19+Parameters!$D$20*'GDP simulation'!AS47</f>
        <v>73.327265837151856</v>
      </c>
      <c r="F41" s="13">
        <f>Parameters!$D$19+Parameters!$D$20*'GDP simulation'!AT47</f>
        <v>74.922356987139068</v>
      </c>
      <c r="G41" s="13">
        <f>Parameters!$D$19+Parameters!$D$20*'GDP simulation'!AU47</f>
        <v>75.803259015454699</v>
      </c>
      <c r="H41" s="13">
        <f>Parameters!$D$19+Parameters!$D$20*'GDP simulation'!AV47</f>
        <v>75.112245444909149</v>
      </c>
      <c r="I41" s="13">
        <f>Parameters!$D$19+Parameters!$D$20*'GDP simulation'!AW47</f>
        <v>82.27653711707643</v>
      </c>
      <c r="J41" s="13">
        <f>Parameters!$D$19+Parameters!$D$20*'GDP simulation'!AX47</f>
        <v>91.177782316037735</v>
      </c>
      <c r="K41" s="13">
        <f>Parameters!$D$19+Parameters!$D$20*'GDP simulation'!AY47</f>
        <v>99.02719024803099</v>
      </c>
    </row>
    <row r="42" spans="1:11" x14ac:dyDescent="0.35">
      <c r="A42" s="21">
        <v>38</v>
      </c>
      <c r="B42" s="13">
        <f>Parameters!$D$19+Parameters!$D$20*'GDP simulation'!AP48</f>
        <v>57.294322817343613</v>
      </c>
      <c r="C42" s="13">
        <f>Parameters!$D$19+Parameters!$D$20*'GDP simulation'!AQ48</f>
        <v>64.154624480202273</v>
      </c>
      <c r="D42" s="13">
        <f>Parameters!$D$19+Parameters!$D$20*'GDP simulation'!AR48</f>
        <v>61.050600248273597</v>
      </c>
      <c r="E42" s="13">
        <f>Parameters!$D$19+Parameters!$D$20*'GDP simulation'!AS48</f>
        <v>63.672593064517507</v>
      </c>
      <c r="F42" s="13">
        <f>Parameters!$D$19+Parameters!$D$20*'GDP simulation'!AT48</f>
        <v>66.676551387856463</v>
      </c>
      <c r="G42" s="13">
        <f>Parameters!$D$19+Parameters!$D$20*'GDP simulation'!AU48</f>
        <v>70.686872219823044</v>
      </c>
      <c r="H42" s="13">
        <f>Parameters!$D$19+Parameters!$D$20*'GDP simulation'!AV48</f>
        <v>81.696805509549932</v>
      </c>
      <c r="I42" s="13">
        <f>Parameters!$D$19+Parameters!$D$20*'GDP simulation'!AW48</f>
        <v>94.283456270359665</v>
      </c>
      <c r="J42" s="13">
        <f>Parameters!$D$19+Parameters!$D$20*'GDP simulation'!AX48</f>
        <v>98.0260895712685</v>
      </c>
      <c r="K42" s="13">
        <f>Parameters!$D$19+Parameters!$D$20*'GDP simulation'!AY48</f>
        <v>97.42214604405028</v>
      </c>
    </row>
    <row r="43" spans="1:11" x14ac:dyDescent="0.35">
      <c r="A43" s="21">
        <v>39</v>
      </c>
      <c r="B43" s="13">
        <f>Parameters!$D$19+Parameters!$D$20*'GDP simulation'!AP49</f>
        <v>50.901777149719827</v>
      </c>
      <c r="C43" s="13">
        <f>Parameters!$D$19+Parameters!$D$20*'GDP simulation'!AQ49</f>
        <v>53.20161463129115</v>
      </c>
      <c r="D43" s="13">
        <f>Parameters!$D$19+Parameters!$D$20*'GDP simulation'!AR49</f>
        <v>52.229807960363019</v>
      </c>
      <c r="E43" s="13">
        <f>Parameters!$D$19+Parameters!$D$20*'GDP simulation'!AS49</f>
        <v>49.414929425790149</v>
      </c>
      <c r="F43" s="13">
        <f>Parameters!$D$19+Parameters!$D$20*'GDP simulation'!AT49</f>
        <v>54.208790999362463</v>
      </c>
      <c r="G43" s="13">
        <f>Parameters!$D$19+Parameters!$D$20*'GDP simulation'!AU49</f>
        <v>59.847956942385558</v>
      </c>
      <c r="H43" s="13">
        <f>Parameters!$D$19+Parameters!$D$20*'GDP simulation'!AV49</f>
        <v>56.697953410065317</v>
      </c>
      <c r="I43" s="13">
        <f>Parameters!$D$19+Parameters!$D$20*'GDP simulation'!AW49</f>
        <v>53.951851462535139</v>
      </c>
      <c r="J43" s="13">
        <f>Parameters!$D$19+Parameters!$D$20*'GDP simulation'!AX49</f>
        <v>55.676032302304733</v>
      </c>
      <c r="K43" s="13">
        <f>Parameters!$D$19+Parameters!$D$20*'GDP simulation'!AY49</f>
        <v>63.610902249896057</v>
      </c>
    </row>
    <row r="44" spans="1:11" x14ac:dyDescent="0.35">
      <c r="A44" s="21">
        <v>40</v>
      </c>
      <c r="B44" s="13">
        <f>Parameters!$D$19+Parameters!$D$20*'GDP simulation'!AP50</f>
        <v>54.638864792379913</v>
      </c>
      <c r="C44" s="13">
        <f>Parameters!$D$19+Parameters!$D$20*'GDP simulation'!AQ50</f>
        <v>54.029820977113431</v>
      </c>
      <c r="D44" s="13">
        <f>Parameters!$D$19+Parameters!$D$20*'GDP simulation'!AR50</f>
        <v>58.834229559645934</v>
      </c>
      <c r="E44" s="13">
        <f>Parameters!$D$19+Parameters!$D$20*'GDP simulation'!AS50</f>
        <v>58.95109146069796</v>
      </c>
      <c r="F44" s="13">
        <f>Parameters!$D$19+Parameters!$D$20*'GDP simulation'!AT50</f>
        <v>54.52320884693345</v>
      </c>
      <c r="G44" s="13">
        <f>Parameters!$D$19+Parameters!$D$20*'GDP simulation'!AU50</f>
        <v>50.335967519805301</v>
      </c>
      <c r="H44" s="13">
        <f>Parameters!$D$19+Parameters!$D$20*'GDP simulation'!AV50</f>
        <v>47.161113706021538</v>
      </c>
      <c r="I44" s="13">
        <f>Parameters!$D$19+Parameters!$D$20*'GDP simulation'!AW50</f>
        <v>50.704797402418833</v>
      </c>
      <c r="J44" s="13">
        <f>Parameters!$D$19+Parameters!$D$20*'GDP simulation'!AX50</f>
        <v>53.590096578596011</v>
      </c>
      <c r="K44" s="13">
        <f>Parameters!$D$19+Parameters!$D$20*'GDP simulation'!AY50</f>
        <v>56.710049205136372</v>
      </c>
    </row>
    <row r="45" spans="1:11" x14ac:dyDescent="0.35">
      <c r="A45" s="21">
        <v>41</v>
      </c>
      <c r="B45" s="13">
        <f>Parameters!$D$19+Parameters!$D$20*'GDP simulation'!AP51</f>
        <v>50.779291734644062</v>
      </c>
      <c r="C45" s="13">
        <f>Parameters!$D$19+Parameters!$D$20*'GDP simulation'!AQ51</f>
        <v>46.598881222766906</v>
      </c>
      <c r="D45" s="13">
        <f>Parameters!$D$19+Parameters!$D$20*'GDP simulation'!AR51</f>
        <v>45.00012846517879</v>
      </c>
      <c r="E45" s="13">
        <f>Parameters!$D$19+Parameters!$D$20*'GDP simulation'!AS51</f>
        <v>42.186614517027593</v>
      </c>
      <c r="F45" s="13">
        <f>Parameters!$D$19+Parameters!$D$20*'GDP simulation'!AT51</f>
        <v>45.669688876961182</v>
      </c>
      <c r="G45" s="13">
        <f>Parameters!$D$19+Parameters!$D$20*'GDP simulation'!AU51</f>
        <v>49.177930261526917</v>
      </c>
      <c r="H45" s="13">
        <f>Parameters!$D$19+Parameters!$D$20*'GDP simulation'!AV51</f>
        <v>55.71231371525613</v>
      </c>
      <c r="I45" s="13">
        <f>Parameters!$D$19+Parameters!$D$20*'GDP simulation'!AW51</f>
        <v>65.094006354239198</v>
      </c>
      <c r="J45" s="13">
        <f>Parameters!$D$19+Parameters!$D$20*'GDP simulation'!AX51</f>
        <v>70.04968600521525</v>
      </c>
      <c r="K45" s="13">
        <f>Parameters!$D$19+Parameters!$D$20*'GDP simulation'!AY51</f>
        <v>74.818118206787773</v>
      </c>
    </row>
    <row r="46" spans="1:11" x14ac:dyDescent="0.35">
      <c r="A46" s="21">
        <v>42</v>
      </c>
      <c r="B46" s="13">
        <f>Parameters!$D$19+Parameters!$D$20*'GDP simulation'!AP52</f>
        <v>53.489669507167072</v>
      </c>
      <c r="C46" s="13">
        <f>Parameters!$D$19+Parameters!$D$20*'GDP simulation'!AQ52</f>
        <v>54.901125950225904</v>
      </c>
      <c r="D46" s="13">
        <f>Parameters!$D$19+Parameters!$D$20*'GDP simulation'!AR52</f>
        <v>60.63532294328229</v>
      </c>
      <c r="E46" s="13">
        <f>Parameters!$D$19+Parameters!$D$20*'GDP simulation'!AS52</f>
        <v>62.044005252329626</v>
      </c>
      <c r="F46" s="13">
        <f>Parameters!$D$19+Parameters!$D$20*'GDP simulation'!AT52</f>
        <v>63.937815219163802</v>
      </c>
      <c r="G46" s="13">
        <f>Parameters!$D$19+Parameters!$D$20*'GDP simulation'!AU52</f>
        <v>67.019840451919421</v>
      </c>
      <c r="H46" s="13">
        <f>Parameters!$D$19+Parameters!$D$20*'GDP simulation'!AV52</f>
        <v>70.721790331618337</v>
      </c>
      <c r="I46" s="13">
        <f>Parameters!$D$19+Parameters!$D$20*'GDP simulation'!AW52</f>
        <v>75.411476022316492</v>
      </c>
      <c r="J46" s="13">
        <f>Parameters!$D$19+Parameters!$D$20*'GDP simulation'!AX52</f>
        <v>86.419812172825772</v>
      </c>
      <c r="K46" s="13">
        <f>Parameters!$D$19+Parameters!$D$20*'GDP simulation'!AY52</f>
        <v>83.998484803749363</v>
      </c>
    </row>
    <row r="47" spans="1:11" x14ac:dyDescent="0.35">
      <c r="A47" s="21">
        <v>43</v>
      </c>
      <c r="B47" s="13">
        <f>Parameters!$D$19+Parameters!$D$20*'GDP simulation'!AP53</f>
        <v>55.073701573168584</v>
      </c>
      <c r="C47" s="13">
        <f>Parameters!$D$19+Parameters!$D$20*'GDP simulation'!AQ53</f>
        <v>58.184580304309961</v>
      </c>
      <c r="D47" s="13">
        <f>Parameters!$D$19+Parameters!$D$20*'GDP simulation'!AR53</f>
        <v>63.005163459914755</v>
      </c>
      <c r="E47" s="13">
        <f>Parameters!$D$19+Parameters!$D$20*'GDP simulation'!AS53</f>
        <v>71.882599259283452</v>
      </c>
      <c r="F47" s="13">
        <f>Parameters!$D$19+Parameters!$D$20*'GDP simulation'!AT53</f>
        <v>83.509491100539137</v>
      </c>
      <c r="G47" s="13">
        <f>Parameters!$D$19+Parameters!$D$20*'GDP simulation'!AU53</f>
        <v>84.627537799924909</v>
      </c>
      <c r="H47" s="13">
        <f>Parameters!$D$19+Parameters!$D$20*'GDP simulation'!AV53</f>
        <v>77.969533033374788</v>
      </c>
      <c r="I47" s="13">
        <f>Parameters!$D$19+Parameters!$D$20*'GDP simulation'!AW53</f>
        <v>78.81746999529031</v>
      </c>
      <c r="J47" s="13">
        <f>Parameters!$D$19+Parameters!$D$20*'GDP simulation'!AX53</f>
        <v>83.298770178656824</v>
      </c>
      <c r="K47" s="13">
        <f>Parameters!$D$19+Parameters!$D$20*'GDP simulation'!AY53</f>
        <v>91.993500058323079</v>
      </c>
    </row>
    <row r="48" spans="1:11" x14ac:dyDescent="0.35">
      <c r="A48" s="21">
        <v>44</v>
      </c>
      <c r="B48" s="13">
        <f>Parameters!$D$19+Parameters!$D$20*'GDP simulation'!AP54</f>
        <v>53.075750838360626</v>
      </c>
      <c r="C48" s="13">
        <f>Parameters!$D$19+Parameters!$D$20*'GDP simulation'!AQ54</f>
        <v>52.484809871638454</v>
      </c>
      <c r="D48" s="13">
        <f>Parameters!$D$19+Parameters!$D$20*'GDP simulation'!AR54</f>
        <v>52.073857069030552</v>
      </c>
      <c r="E48" s="13">
        <f>Parameters!$D$19+Parameters!$D$20*'GDP simulation'!AS54</f>
        <v>57.088767067473107</v>
      </c>
      <c r="F48" s="13">
        <f>Parameters!$D$19+Parameters!$D$20*'GDP simulation'!AT54</f>
        <v>65.267367637267199</v>
      </c>
      <c r="G48" s="13">
        <f>Parameters!$D$19+Parameters!$D$20*'GDP simulation'!AU54</f>
        <v>66.550143194669772</v>
      </c>
      <c r="H48" s="13">
        <f>Parameters!$D$19+Parameters!$D$20*'GDP simulation'!AV54</f>
        <v>69.120385702733728</v>
      </c>
      <c r="I48" s="13">
        <f>Parameters!$D$19+Parameters!$D$20*'GDP simulation'!AW54</f>
        <v>79.588542056889295</v>
      </c>
      <c r="J48" s="13">
        <f>Parameters!$D$19+Parameters!$D$20*'GDP simulation'!AX54</f>
        <v>88.871369908716218</v>
      </c>
      <c r="K48" s="13">
        <f>Parameters!$D$19+Parameters!$D$20*'GDP simulation'!AY54</f>
        <v>90.826530844259395</v>
      </c>
    </row>
    <row r="49" spans="1:11" x14ac:dyDescent="0.35">
      <c r="A49" s="21">
        <v>45</v>
      </c>
      <c r="B49" s="13">
        <f>Parameters!$D$19+Parameters!$D$20*'GDP simulation'!AP55</f>
        <v>56.885718256718832</v>
      </c>
      <c r="C49" s="13">
        <f>Parameters!$D$19+Parameters!$D$20*'GDP simulation'!AQ55</f>
        <v>59.234155211256265</v>
      </c>
      <c r="D49" s="13">
        <f>Parameters!$D$19+Parameters!$D$20*'GDP simulation'!AR55</f>
        <v>61.148978416240773</v>
      </c>
      <c r="E49" s="13">
        <f>Parameters!$D$19+Parameters!$D$20*'GDP simulation'!AS55</f>
        <v>68.053420091264968</v>
      </c>
      <c r="F49" s="13">
        <f>Parameters!$D$19+Parameters!$D$20*'GDP simulation'!AT55</f>
        <v>79.537861099180532</v>
      </c>
      <c r="G49" s="13">
        <f>Parameters!$D$19+Parameters!$D$20*'GDP simulation'!AU55</f>
        <v>83.735279452073783</v>
      </c>
      <c r="H49" s="13">
        <f>Parameters!$D$19+Parameters!$D$20*'GDP simulation'!AV55</f>
        <v>88.80146517989624</v>
      </c>
      <c r="I49" s="13">
        <f>Parameters!$D$19+Parameters!$D$20*'GDP simulation'!AW55</f>
        <v>85.657603872013823</v>
      </c>
      <c r="J49" s="13">
        <f>Parameters!$D$19+Parameters!$D$20*'GDP simulation'!AX55</f>
        <v>93.094933791823138</v>
      </c>
      <c r="K49" s="13">
        <f>Parameters!$D$19+Parameters!$D$20*'GDP simulation'!AY55</f>
        <v>95.907343347791993</v>
      </c>
    </row>
    <row r="50" spans="1:11" x14ac:dyDescent="0.35">
      <c r="A50" s="21">
        <v>46</v>
      </c>
      <c r="B50" s="13">
        <f>Parameters!$D$19+Parameters!$D$20*'GDP simulation'!AP56</f>
        <v>56.153445031705004</v>
      </c>
      <c r="C50" s="13">
        <f>Parameters!$D$19+Parameters!$D$20*'GDP simulation'!AQ56</f>
        <v>61.846966066594042</v>
      </c>
      <c r="D50" s="13">
        <f>Parameters!$D$19+Parameters!$D$20*'GDP simulation'!AR56</f>
        <v>60.829552883516087</v>
      </c>
      <c r="E50" s="13">
        <f>Parameters!$D$19+Parameters!$D$20*'GDP simulation'!AS56</f>
        <v>65.140029518335908</v>
      </c>
      <c r="F50" s="13">
        <f>Parameters!$D$19+Parameters!$D$20*'GDP simulation'!AT56</f>
        <v>74.677763016740585</v>
      </c>
      <c r="G50" s="13">
        <f>Parameters!$D$19+Parameters!$D$20*'GDP simulation'!AU56</f>
        <v>87.095008107229461</v>
      </c>
      <c r="H50" s="13">
        <f>Parameters!$D$19+Parameters!$D$20*'GDP simulation'!AV56</f>
        <v>97.284638291351683</v>
      </c>
      <c r="I50" s="13">
        <f>Parameters!$D$19+Parameters!$D$20*'GDP simulation'!AW56</f>
        <v>110.47412877716431</v>
      </c>
      <c r="J50" s="13">
        <f>Parameters!$D$19+Parameters!$D$20*'GDP simulation'!AX56</f>
        <v>112.75536926875728</v>
      </c>
      <c r="K50" s="13">
        <f>Parameters!$D$19+Parameters!$D$20*'GDP simulation'!AY56</f>
        <v>124.25791947670632</v>
      </c>
    </row>
    <row r="51" spans="1:11" x14ac:dyDescent="0.35">
      <c r="A51" s="21">
        <v>47</v>
      </c>
      <c r="B51" s="13">
        <f>Parameters!$D$19+Parameters!$D$20*'GDP simulation'!AP57</f>
        <v>49.276207062159948</v>
      </c>
      <c r="C51" s="13">
        <f>Parameters!$D$19+Parameters!$D$20*'GDP simulation'!AQ57</f>
        <v>48.626477788113107</v>
      </c>
      <c r="D51" s="13">
        <f>Parameters!$D$19+Parameters!$D$20*'GDP simulation'!AR57</f>
        <v>45.2211126023766</v>
      </c>
      <c r="E51" s="13">
        <f>Parameters!$D$19+Parameters!$D$20*'GDP simulation'!AS57</f>
        <v>40.390027429125581</v>
      </c>
      <c r="F51" s="13">
        <f>Parameters!$D$19+Parameters!$D$20*'GDP simulation'!AT57</f>
        <v>37.659295703123654</v>
      </c>
      <c r="G51" s="13">
        <f>Parameters!$D$19+Parameters!$D$20*'GDP simulation'!AU57</f>
        <v>41.553876434341305</v>
      </c>
      <c r="H51" s="13">
        <f>Parameters!$D$19+Parameters!$D$20*'GDP simulation'!AV57</f>
        <v>44.011821465514849</v>
      </c>
      <c r="I51" s="13">
        <f>Parameters!$D$19+Parameters!$D$20*'GDP simulation'!AW57</f>
        <v>43.45707724815184</v>
      </c>
      <c r="J51" s="13">
        <f>Parameters!$D$19+Parameters!$D$20*'GDP simulation'!AX57</f>
        <v>46.618550554615084</v>
      </c>
      <c r="K51" s="13">
        <f>Parameters!$D$19+Parameters!$D$20*'GDP simulation'!AY57</f>
        <v>52.05427513641812</v>
      </c>
    </row>
    <row r="52" spans="1:11" x14ac:dyDescent="0.35">
      <c r="A52" s="21">
        <v>48</v>
      </c>
      <c r="B52" s="13">
        <f>Parameters!$D$19+Parameters!$D$20*'GDP simulation'!AP58</f>
        <v>55.87278570568521</v>
      </c>
      <c r="C52" s="13">
        <f>Parameters!$D$19+Parameters!$D$20*'GDP simulation'!AQ58</f>
        <v>54.241288135689501</v>
      </c>
      <c r="D52" s="13">
        <f>Parameters!$D$19+Parameters!$D$20*'GDP simulation'!AR58</f>
        <v>59.2060017552663</v>
      </c>
      <c r="E52" s="13">
        <f>Parameters!$D$19+Parameters!$D$20*'GDP simulation'!AS58</f>
        <v>66.646041509654836</v>
      </c>
      <c r="F52" s="13">
        <f>Parameters!$D$19+Parameters!$D$20*'GDP simulation'!AT58</f>
        <v>63.714023609801089</v>
      </c>
      <c r="G52" s="13">
        <f>Parameters!$D$19+Parameters!$D$20*'GDP simulation'!AU58</f>
        <v>57.320745292494919</v>
      </c>
      <c r="H52" s="13">
        <f>Parameters!$D$19+Parameters!$D$20*'GDP simulation'!AV58</f>
        <v>53.122608906942816</v>
      </c>
      <c r="I52" s="13">
        <f>Parameters!$D$19+Parameters!$D$20*'GDP simulation'!AW58</f>
        <v>52.921780885770069</v>
      </c>
      <c r="J52" s="13">
        <f>Parameters!$D$19+Parameters!$D$20*'GDP simulation'!AX58</f>
        <v>51.01486265021601</v>
      </c>
      <c r="K52" s="13">
        <f>Parameters!$D$19+Parameters!$D$20*'GDP simulation'!AY58</f>
        <v>54.444680143907888</v>
      </c>
    </row>
    <row r="53" spans="1:11" x14ac:dyDescent="0.35">
      <c r="A53" s="21">
        <v>49</v>
      </c>
      <c r="B53" s="13">
        <f>Parameters!$D$19+Parameters!$D$20*'GDP simulation'!AP59</f>
        <v>51.080251181317415</v>
      </c>
      <c r="C53" s="13">
        <f>Parameters!$D$19+Parameters!$D$20*'GDP simulation'!AQ59</f>
        <v>49.76857069565299</v>
      </c>
      <c r="D53" s="13">
        <f>Parameters!$D$19+Parameters!$D$20*'GDP simulation'!AR59</f>
        <v>47.64032461133452</v>
      </c>
      <c r="E53" s="13">
        <f>Parameters!$D$19+Parameters!$D$20*'GDP simulation'!AS59</f>
        <v>53.03223175522119</v>
      </c>
      <c r="F53" s="13">
        <f>Parameters!$D$19+Parameters!$D$20*'GDP simulation'!AT59</f>
        <v>61.348745236532849</v>
      </c>
      <c r="G53" s="13">
        <f>Parameters!$D$19+Parameters!$D$20*'GDP simulation'!AU59</f>
        <v>63.312838317183093</v>
      </c>
      <c r="H53" s="13">
        <f>Parameters!$D$19+Parameters!$D$20*'GDP simulation'!AV59</f>
        <v>64.237972190975157</v>
      </c>
      <c r="I53" s="13">
        <f>Parameters!$D$19+Parameters!$D$20*'GDP simulation'!AW59</f>
        <v>60.596396083142338</v>
      </c>
      <c r="J53" s="13">
        <f>Parameters!$D$19+Parameters!$D$20*'GDP simulation'!AX59</f>
        <v>58.858291036704429</v>
      </c>
      <c r="K53" s="13">
        <f>Parameters!$D$19+Parameters!$D$20*'GDP simulation'!AY59</f>
        <v>63.991813764561584</v>
      </c>
    </row>
    <row r="54" spans="1:11" x14ac:dyDescent="0.35">
      <c r="A54" s="21">
        <v>50</v>
      </c>
      <c r="B54" s="13">
        <f>Parameters!$D$19+Parameters!$D$20*'GDP simulation'!AP60</f>
        <v>52.826080176257435</v>
      </c>
      <c r="C54" s="13">
        <f>Parameters!$D$19+Parameters!$D$20*'GDP simulation'!AQ60</f>
        <v>54.975944417771942</v>
      </c>
      <c r="D54" s="13">
        <f>Parameters!$D$19+Parameters!$D$20*'GDP simulation'!AR60</f>
        <v>62.544038101151145</v>
      </c>
      <c r="E54" s="13">
        <f>Parameters!$D$19+Parameters!$D$20*'GDP simulation'!AS60</f>
        <v>64.61359725919209</v>
      </c>
      <c r="F54" s="13">
        <f>Parameters!$D$19+Parameters!$D$20*'GDP simulation'!AT60</f>
        <v>62.144885035311319</v>
      </c>
      <c r="G54" s="13">
        <f>Parameters!$D$19+Parameters!$D$20*'GDP simulation'!AU60</f>
        <v>68.288242566383133</v>
      </c>
      <c r="H54" s="13">
        <f>Parameters!$D$19+Parameters!$D$20*'GDP simulation'!AV60</f>
        <v>75.950059768278237</v>
      </c>
      <c r="I54" s="13">
        <f>Parameters!$D$19+Parameters!$D$20*'GDP simulation'!AW60</f>
        <v>77.443326205002975</v>
      </c>
      <c r="J54" s="13">
        <f>Parameters!$D$19+Parameters!$D$20*'GDP simulation'!AX60</f>
        <v>82.331550472002093</v>
      </c>
      <c r="K54" s="13">
        <f>Parameters!$D$19+Parameters!$D$20*'GDP simulation'!AY60</f>
        <v>90.090427786288075</v>
      </c>
    </row>
    <row r="55" spans="1:11" x14ac:dyDescent="0.35">
      <c r="A55" s="21">
        <v>51</v>
      </c>
      <c r="B55" s="13">
        <f>Parameters!$D$19+Parameters!$D$20*'GDP simulation'!AP61</f>
        <v>51.963250842864475</v>
      </c>
      <c r="C55" s="13">
        <f>Parameters!$D$19+Parameters!$D$20*'GDP simulation'!AQ61</f>
        <v>52.523217713388725</v>
      </c>
      <c r="D55" s="13">
        <f>Parameters!$D$19+Parameters!$D$20*'GDP simulation'!AR61</f>
        <v>57.913305031104606</v>
      </c>
      <c r="E55" s="13">
        <f>Parameters!$D$19+Parameters!$D$20*'GDP simulation'!AS61</f>
        <v>60.436952560253289</v>
      </c>
      <c r="F55" s="13">
        <f>Parameters!$D$19+Parameters!$D$20*'GDP simulation'!AT61</f>
        <v>61.601350426871292</v>
      </c>
      <c r="G55" s="13">
        <f>Parameters!$D$19+Parameters!$D$20*'GDP simulation'!AU61</f>
        <v>58.87321132191687</v>
      </c>
      <c r="H55" s="13">
        <f>Parameters!$D$19+Parameters!$D$20*'GDP simulation'!AV61</f>
        <v>53.273155900727176</v>
      </c>
      <c r="I55" s="13">
        <f>Parameters!$D$19+Parameters!$D$20*'GDP simulation'!AW61</f>
        <v>50.323418258071278</v>
      </c>
      <c r="J55" s="13">
        <f>Parameters!$D$19+Parameters!$D$20*'GDP simulation'!AX61</f>
        <v>50.434559191290106</v>
      </c>
      <c r="K55" s="13">
        <f>Parameters!$D$19+Parameters!$D$20*'GDP simulation'!AY61</f>
        <v>54.468745213581293</v>
      </c>
    </row>
    <row r="56" spans="1:11" x14ac:dyDescent="0.35">
      <c r="A56" s="21">
        <v>52</v>
      </c>
      <c r="B56" s="13">
        <f>Parameters!$D$19+Parameters!$D$20*'GDP simulation'!AP62</f>
        <v>48.250220440940652</v>
      </c>
      <c r="C56" s="13">
        <f>Parameters!$D$19+Parameters!$D$20*'GDP simulation'!AQ62</f>
        <v>44.267103514473696</v>
      </c>
      <c r="D56" s="13">
        <f>Parameters!$D$19+Parameters!$D$20*'GDP simulation'!AR62</f>
        <v>45.270836435196607</v>
      </c>
      <c r="E56" s="13">
        <f>Parameters!$D$19+Parameters!$D$20*'GDP simulation'!AS62</f>
        <v>44.767215287677622</v>
      </c>
      <c r="F56" s="13">
        <f>Parameters!$D$19+Parameters!$D$20*'GDP simulation'!AT62</f>
        <v>45.555667645383167</v>
      </c>
      <c r="G56" s="13">
        <f>Parameters!$D$19+Parameters!$D$20*'GDP simulation'!AU62</f>
        <v>43.165759776673447</v>
      </c>
      <c r="H56" s="13">
        <f>Parameters!$D$19+Parameters!$D$20*'GDP simulation'!AV62</f>
        <v>41.490285779210176</v>
      </c>
      <c r="I56" s="13">
        <f>Parameters!$D$19+Parameters!$D$20*'GDP simulation'!AW62</f>
        <v>43.141656747286589</v>
      </c>
      <c r="J56" s="13">
        <f>Parameters!$D$19+Parameters!$D$20*'GDP simulation'!AX62</f>
        <v>44.180140849285536</v>
      </c>
      <c r="K56" s="13">
        <f>Parameters!$D$19+Parameters!$D$20*'GDP simulation'!AY62</f>
        <v>42.6939799400662</v>
      </c>
    </row>
    <row r="57" spans="1:11" x14ac:dyDescent="0.35">
      <c r="A57" s="21">
        <v>53</v>
      </c>
      <c r="B57" s="13">
        <f>Parameters!$D$19+Parameters!$D$20*'GDP simulation'!AP63</f>
        <v>52.036148219423701</v>
      </c>
      <c r="C57" s="13">
        <f>Parameters!$D$19+Parameters!$D$20*'GDP simulation'!AQ63</f>
        <v>52.943342641596971</v>
      </c>
      <c r="D57" s="13">
        <f>Parameters!$D$19+Parameters!$D$20*'GDP simulation'!AR63</f>
        <v>54.462816740003134</v>
      </c>
      <c r="E57" s="13">
        <f>Parameters!$D$19+Parameters!$D$20*'GDP simulation'!AS63</f>
        <v>55.28303621737836</v>
      </c>
      <c r="F57" s="13">
        <f>Parameters!$D$19+Parameters!$D$20*'GDP simulation'!AT63</f>
        <v>58.763411811566797</v>
      </c>
      <c r="G57" s="13">
        <f>Parameters!$D$19+Parameters!$D$20*'GDP simulation'!AU63</f>
        <v>66.555242555222549</v>
      </c>
      <c r="H57" s="13">
        <f>Parameters!$D$19+Parameters!$D$20*'GDP simulation'!AV63</f>
        <v>68.533896240388458</v>
      </c>
      <c r="I57" s="13">
        <f>Parameters!$D$19+Parameters!$D$20*'GDP simulation'!AW63</f>
        <v>63.706490195506483</v>
      </c>
      <c r="J57" s="13">
        <f>Parameters!$D$19+Parameters!$D$20*'GDP simulation'!AX63</f>
        <v>62.052507844673464</v>
      </c>
      <c r="K57" s="13">
        <f>Parameters!$D$19+Parameters!$D$20*'GDP simulation'!AY63</f>
        <v>67.561266019681526</v>
      </c>
    </row>
    <row r="58" spans="1:11" x14ac:dyDescent="0.35">
      <c r="A58" s="21">
        <v>54</v>
      </c>
      <c r="B58" s="13">
        <f>Parameters!$D$19+Parameters!$D$20*'GDP simulation'!AP64</f>
        <v>49.992953278581304</v>
      </c>
      <c r="C58" s="13">
        <f>Parameters!$D$19+Parameters!$D$20*'GDP simulation'!AQ64</f>
        <v>46.28687547535241</v>
      </c>
      <c r="D58" s="13">
        <f>Parameters!$D$19+Parameters!$D$20*'GDP simulation'!AR64</f>
        <v>50.344590374071153</v>
      </c>
      <c r="E58" s="13">
        <f>Parameters!$D$19+Parameters!$D$20*'GDP simulation'!AS64</f>
        <v>55.926157677526426</v>
      </c>
      <c r="F58" s="13">
        <f>Parameters!$D$19+Parameters!$D$20*'GDP simulation'!AT64</f>
        <v>58.641534006812975</v>
      </c>
      <c r="G58" s="13">
        <f>Parameters!$D$19+Parameters!$D$20*'GDP simulation'!AU64</f>
        <v>55.591391957575524</v>
      </c>
      <c r="H58" s="13">
        <f>Parameters!$D$19+Parameters!$D$20*'GDP simulation'!AV64</f>
        <v>55.183175151036771</v>
      </c>
      <c r="I58" s="13">
        <f>Parameters!$D$19+Parameters!$D$20*'GDP simulation'!AW64</f>
        <v>54.569234993653538</v>
      </c>
      <c r="J58" s="13">
        <f>Parameters!$D$19+Parameters!$D$20*'GDP simulation'!AX64</f>
        <v>52.633953842599091</v>
      </c>
      <c r="K58" s="13">
        <f>Parameters!$D$19+Parameters!$D$20*'GDP simulation'!AY64</f>
        <v>50.419043229897177</v>
      </c>
    </row>
    <row r="59" spans="1:11" x14ac:dyDescent="0.35">
      <c r="A59" s="21">
        <v>55</v>
      </c>
      <c r="B59" s="13">
        <f>Parameters!$D$19+Parameters!$D$20*'GDP simulation'!AP65</f>
        <v>53.988207818708069</v>
      </c>
      <c r="C59" s="13">
        <f>Parameters!$D$19+Parameters!$D$20*'GDP simulation'!AQ65</f>
        <v>56.721361160434014</v>
      </c>
      <c r="D59" s="13">
        <f>Parameters!$D$19+Parameters!$D$20*'GDP simulation'!AR65</f>
        <v>62.041131088288168</v>
      </c>
      <c r="E59" s="13">
        <f>Parameters!$D$19+Parameters!$D$20*'GDP simulation'!AS65</f>
        <v>67.24665060208379</v>
      </c>
      <c r="F59" s="13">
        <f>Parameters!$D$19+Parameters!$D$20*'GDP simulation'!AT65</f>
        <v>72.261869611264103</v>
      </c>
      <c r="G59" s="13">
        <f>Parameters!$D$19+Parameters!$D$20*'GDP simulation'!AU65</f>
        <v>69.601976193861333</v>
      </c>
      <c r="H59" s="13">
        <f>Parameters!$D$19+Parameters!$D$20*'GDP simulation'!AV65</f>
        <v>73.060495063030487</v>
      </c>
      <c r="I59" s="13">
        <f>Parameters!$D$19+Parameters!$D$20*'GDP simulation'!AW65</f>
        <v>72.978098179025935</v>
      </c>
      <c r="J59" s="13">
        <f>Parameters!$D$19+Parameters!$D$20*'GDP simulation'!AX65</f>
        <v>69.310932942400584</v>
      </c>
      <c r="K59" s="13">
        <f>Parameters!$D$19+Parameters!$D$20*'GDP simulation'!AY65</f>
        <v>74.632167922525696</v>
      </c>
    </row>
    <row r="60" spans="1:11" x14ac:dyDescent="0.35">
      <c r="A60" s="21">
        <v>56</v>
      </c>
      <c r="B60" s="13">
        <f>Parameters!$D$19+Parameters!$D$20*'GDP simulation'!AP66</f>
        <v>51.675586727498057</v>
      </c>
      <c r="C60" s="13">
        <f>Parameters!$D$19+Parameters!$D$20*'GDP simulation'!AQ66</f>
        <v>48.767666717923213</v>
      </c>
      <c r="D60" s="13">
        <f>Parameters!$D$19+Parameters!$D$20*'GDP simulation'!AR66</f>
        <v>48.177030374587616</v>
      </c>
      <c r="E60" s="13">
        <f>Parameters!$D$19+Parameters!$D$20*'GDP simulation'!AS66</f>
        <v>44.559924704579842</v>
      </c>
      <c r="F60" s="13">
        <f>Parameters!$D$19+Parameters!$D$20*'GDP simulation'!AT66</f>
        <v>43.355377450072552</v>
      </c>
      <c r="G60" s="13">
        <f>Parameters!$D$19+Parameters!$D$20*'GDP simulation'!AU66</f>
        <v>41.411629403413428</v>
      </c>
      <c r="H60" s="13">
        <f>Parameters!$D$19+Parameters!$D$20*'GDP simulation'!AV66</f>
        <v>38.456941212707513</v>
      </c>
      <c r="I60" s="13">
        <f>Parameters!$D$19+Parameters!$D$20*'GDP simulation'!AW66</f>
        <v>42.182559756673847</v>
      </c>
      <c r="J60" s="13">
        <f>Parameters!$D$19+Parameters!$D$20*'GDP simulation'!AX66</f>
        <v>47.327863444229223</v>
      </c>
      <c r="K60" s="13">
        <f>Parameters!$D$19+Parameters!$D$20*'GDP simulation'!AY66</f>
        <v>54.624157252637595</v>
      </c>
    </row>
    <row r="61" spans="1:11" x14ac:dyDescent="0.35">
      <c r="A61" s="21">
        <v>57</v>
      </c>
      <c r="B61" s="13">
        <f>Parameters!$D$19+Parameters!$D$20*'GDP simulation'!AP67</f>
        <v>54.448677720980697</v>
      </c>
      <c r="C61" s="13">
        <f>Parameters!$D$19+Parameters!$D$20*'GDP simulation'!AQ67</f>
        <v>54.502048884339999</v>
      </c>
      <c r="D61" s="13">
        <f>Parameters!$D$19+Parameters!$D$20*'GDP simulation'!AR67</f>
        <v>52.98609402941247</v>
      </c>
      <c r="E61" s="13">
        <f>Parameters!$D$19+Parameters!$D$20*'GDP simulation'!AS67</f>
        <v>57.577284516540374</v>
      </c>
      <c r="F61" s="13">
        <f>Parameters!$D$19+Parameters!$D$20*'GDP simulation'!AT67</f>
        <v>59.409916208362439</v>
      </c>
      <c r="G61" s="13">
        <f>Parameters!$D$19+Parameters!$D$20*'GDP simulation'!AU67</f>
        <v>56.960458511165974</v>
      </c>
      <c r="H61" s="13">
        <f>Parameters!$D$19+Parameters!$D$20*'GDP simulation'!AV67</f>
        <v>51.965922189872963</v>
      </c>
      <c r="I61" s="13">
        <f>Parameters!$D$19+Parameters!$D$20*'GDP simulation'!AW67</f>
        <v>46.606773486461208</v>
      </c>
      <c r="J61" s="13">
        <f>Parameters!$D$19+Parameters!$D$20*'GDP simulation'!AX67</f>
        <v>41.735527149167325</v>
      </c>
      <c r="K61" s="13">
        <f>Parameters!$D$19+Parameters!$D$20*'GDP simulation'!AY67</f>
        <v>41.788192404079076</v>
      </c>
    </row>
    <row r="62" spans="1:11" x14ac:dyDescent="0.35">
      <c r="A62" s="21">
        <v>58</v>
      </c>
      <c r="B62" s="13">
        <f>Parameters!$D$19+Parameters!$D$20*'GDP simulation'!AP68</f>
        <v>49.556892109871029</v>
      </c>
      <c r="C62" s="13">
        <f>Parameters!$D$19+Parameters!$D$20*'GDP simulation'!AQ68</f>
        <v>49.846797267917388</v>
      </c>
      <c r="D62" s="13">
        <f>Parameters!$D$19+Parameters!$D$20*'GDP simulation'!AR68</f>
        <v>50.310988157243351</v>
      </c>
      <c r="E62" s="13">
        <f>Parameters!$D$19+Parameters!$D$20*'GDP simulation'!AS68</f>
        <v>52.639336805830077</v>
      </c>
      <c r="F62" s="13">
        <f>Parameters!$D$19+Parameters!$D$20*'GDP simulation'!AT68</f>
        <v>60.098319151659275</v>
      </c>
      <c r="G62" s="13">
        <f>Parameters!$D$19+Parameters!$D$20*'GDP simulation'!AU68</f>
        <v>62.130666427170958</v>
      </c>
      <c r="H62" s="13">
        <f>Parameters!$D$19+Parameters!$D$20*'GDP simulation'!AV68</f>
        <v>59.07067202755308</v>
      </c>
      <c r="I62" s="13">
        <f>Parameters!$D$19+Parameters!$D$20*'GDP simulation'!AW68</f>
        <v>57.800662213650909</v>
      </c>
      <c r="J62" s="13">
        <f>Parameters!$D$19+Parameters!$D$20*'GDP simulation'!AX68</f>
        <v>57.695851065533162</v>
      </c>
      <c r="K62" s="13">
        <f>Parameters!$D$19+Parameters!$D$20*'GDP simulation'!AY68</f>
        <v>62.919859536571167</v>
      </c>
    </row>
    <row r="63" spans="1:11" x14ac:dyDescent="0.35">
      <c r="A63" s="21">
        <v>59</v>
      </c>
      <c r="B63" s="13">
        <f>Parameters!$D$19+Parameters!$D$20*'GDP simulation'!AP69</f>
        <v>54.870433340525842</v>
      </c>
      <c r="C63" s="13">
        <f>Parameters!$D$19+Parameters!$D$20*'GDP simulation'!AQ69</f>
        <v>56.397079161317741</v>
      </c>
      <c r="D63" s="13">
        <f>Parameters!$D$19+Parameters!$D$20*'GDP simulation'!AR69</f>
        <v>60.890738312953417</v>
      </c>
      <c r="E63" s="13">
        <f>Parameters!$D$19+Parameters!$D$20*'GDP simulation'!AS69</f>
        <v>70.230737734674136</v>
      </c>
      <c r="F63" s="13">
        <f>Parameters!$D$19+Parameters!$D$20*'GDP simulation'!AT69</f>
        <v>78.841099119252107</v>
      </c>
      <c r="G63" s="13">
        <f>Parameters!$D$19+Parameters!$D$20*'GDP simulation'!AU69</f>
        <v>78.414930765793343</v>
      </c>
      <c r="H63" s="13">
        <f>Parameters!$D$19+Parameters!$D$20*'GDP simulation'!AV69</f>
        <v>76.27532807461975</v>
      </c>
      <c r="I63" s="13">
        <f>Parameters!$D$19+Parameters!$D$20*'GDP simulation'!AW69</f>
        <v>85.256308906519521</v>
      </c>
      <c r="J63" s="13">
        <f>Parameters!$D$19+Parameters!$D$20*'GDP simulation'!AX69</f>
        <v>93.481379286988442</v>
      </c>
      <c r="K63" s="13">
        <f>Parameters!$D$19+Parameters!$D$20*'GDP simulation'!AY69</f>
        <v>88.354086000573034</v>
      </c>
    </row>
    <row r="64" spans="1:11" x14ac:dyDescent="0.35">
      <c r="A64" s="21">
        <v>60</v>
      </c>
      <c r="B64" s="13">
        <f>Parameters!$D$19+Parameters!$D$20*'GDP simulation'!AP70</f>
        <v>53.6388698140305</v>
      </c>
      <c r="C64" s="13">
        <f>Parameters!$D$19+Parameters!$D$20*'GDP simulation'!AQ70</f>
        <v>50.390045478308004</v>
      </c>
      <c r="D64" s="13">
        <f>Parameters!$D$19+Parameters!$D$20*'GDP simulation'!AR70</f>
        <v>47.387672490052857</v>
      </c>
      <c r="E64" s="13">
        <f>Parameters!$D$19+Parameters!$D$20*'GDP simulation'!AS70</f>
        <v>50.701368646130881</v>
      </c>
      <c r="F64" s="13">
        <f>Parameters!$D$19+Parameters!$D$20*'GDP simulation'!AT70</f>
        <v>54.493459514845775</v>
      </c>
      <c r="G64" s="13">
        <f>Parameters!$D$19+Parameters!$D$20*'GDP simulation'!AU70</f>
        <v>54.961745150698135</v>
      </c>
      <c r="H64" s="13">
        <f>Parameters!$D$19+Parameters!$D$20*'GDP simulation'!AV70</f>
        <v>54.137591892635129</v>
      </c>
      <c r="I64" s="13">
        <f>Parameters!$D$19+Parameters!$D$20*'GDP simulation'!AW70</f>
        <v>53.628801578734389</v>
      </c>
      <c r="J64" s="13">
        <f>Parameters!$D$19+Parameters!$D$20*'GDP simulation'!AX70</f>
        <v>54.911148582276233</v>
      </c>
      <c r="K64" s="13">
        <f>Parameters!$D$19+Parameters!$D$20*'GDP simulation'!AY70</f>
        <v>58.619320497431772</v>
      </c>
    </row>
    <row r="65" spans="1:11" x14ac:dyDescent="0.35">
      <c r="A65" s="21">
        <v>61</v>
      </c>
      <c r="B65" s="13">
        <f>Parameters!$D$19+Parameters!$D$20*'GDP simulation'!AP71</f>
        <v>57.205553486381646</v>
      </c>
      <c r="C65" s="13">
        <f>Parameters!$D$19+Parameters!$D$20*'GDP simulation'!AQ71</f>
        <v>61.433199846472036</v>
      </c>
      <c r="D65" s="13">
        <f>Parameters!$D$19+Parameters!$D$20*'GDP simulation'!AR71</f>
        <v>60.74305813939683</v>
      </c>
      <c r="E65" s="13">
        <f>Parameters!$D$19+Parameters!$D$20*'GDP simulation'!AS71</f>
        <v>57.552762925404387</v>
      </c>
      <c r="F65" s="13">
        <f>Parameters!$D$19+Parameters!$D$20*'GDP simulation'!AT71</f>
        <v>53.013973463268542</v>
      </c>
      <c r="G65" s="13">
        <f>Parameters!$D$19+Parameters!$D$20*'GDP simulation'!AU71</f>
        <v>49.404862547017636</v>
      </c>
      <c r="H65" s="13">
        <f>Parameters!$D$19+Parameters!$D$20*'GDP simulation'!AV71</f>
        <v>47.418189055967886</v>
      </c>
      <c r="I65" s="13">
        <f>Parameters!$D$19+Parameters!$D$20*'GDP simulation'!AW71</f>
        <v>49.107000252453147</v>
      </c>
      <c r="J65" s="13">
        <f>Parameters!$D$19+Parameters!$D$20*'GDP simulation'!AX71</f>
        <v>54.115395735494829</v>
      </c>
      <c r="K65" s="13">
        <f>Parameters!$D$19+Parameters!$D$20*'GDP simulation'!AY71</f>
        <v>62.315393555437986</v>
      </c>
    </row>
    <row r="66" spans="1:11" x14ac:dyDescent="0.35">
      <c r="A66" s="21">
        <v>62</v>
      </c>
      <c r="B66" s="13">
        <f>Parameters!$D$19+Parameters!$D$20*'GDP simulation'!AP72</f>
        <v>51.575275479116087</v>
      </c>
      <c r="C66" s="13">
        <f>Parameters!$D$19+Parameters!$D$20*'GDP simulation'!AQ72</f>
        <v>56.916723274833714</v>
      </c>
      <c r="D66" s="13">
        <f>Parameters!$D$19+Parameters!$D$20*'GDP simulation'!AR72</f>
        <v>62.487648305995968</v>
      </c>
      <c r="E66" s="13">
        <f>Parameters!$D$19+Parameters!$D$20*'GDP simulation'!AS72</f>
        <v>64.747557525441607</v>
      </c>
      <c r="F66" s="13">
        <f>Parameters!$D$19+Parameters!$D$20*'GDP simulation'!AT72</f>
        <v>70.038745054250725</v>
      </c>
      <c r="G66" s="13">
        <f>Parameters!$D$19+Parameters!$D$20*'GDP simulation'!AU72</f>
        <v>80.457187219266729</v>
      </c>
      <c r="H66" s="13">
        <f>Parameters!$D$19+Parameters!$D$20*'GDP simulation'!AV72</f>
        <v>92.104078255313425</v>
      </c>
      <c r="I66" s="13">
        <f>Parameters!$D$19+Parameters!$D$20*'GDP simulation'!AW72</f>
        <v>98.701846865808562</v>
      </c>
      <c r="J66" s="13">
        <f>Parameters!$D$19+Parameters!$D$20*'GDP simulation'!AX72</f>
        <v>96.565961850515095</v>
      </c>
      <c r="K66" s="13">
        <f>Parameters!$D$19+Parameters!$D$20*'GDP simulation'!AY72</f>
        <v>106.37510855771106</v>
      </c>
    </row>
    <row r="67" spans="1:11" x14ac:dyDescent="0.35">
      <c r="A67" s="21">
        <v>63</v>
      </c>
      <c r="B67" s="13">
        <f>Parameters!$D$19+Parameters!$D$20*'GDP simulation'!AP73</f>
        <v>53.999808478205175</v>
      </c>
      <c r="C67" s="13">
        <f>Parameters!$D$19+Parameters!$D$20*'GDP simulation'!AQ73</f>
        <v>54.994304776978787</v>
      </c>
      <c r="D67" s="13">
        <f>Parameters!$D$19+Parameters!$D$20*'GDP simulation'!AR73</f>
        <v>61.412928036376904</v>
      </c>
      <c r="E67" s="13">
        <f>Parameters!$D$19+Parameters!$D$20*'GDP simulation'!AS73</f>
        <v>61.495150504573232</v>
      </c>
      <c r="F67" s="13">
        <f>Parameters!$D$19+Parameters!$D$20*'GDP simulation'!AT73</f>
        <v>67.065896081415673</v>
      </c>
      <c r="G67" s="13">
        <f>Parameters!$D$19+Parameters!$D$20*'GDP simulation'!AU73</f>
        <v>73.273061812238154</v>
      </c>
      <c r="H67" s="13">
        <f>Parameters!$D$19+Parameters!$D$20*'GDP simulation'!AV73</f>
        <v>76.667704117818545</v>
      </c>
      <c r="I67" s="13">
        <f>Parameters!$D$19+Parameters!$D$20*'GDP simulation'!AW73</f>
        <v>86.709390822282472</v>
      </c>
      <c r="J67" s="13">
        <f>Parameters!$D$19+Parameters!$D$20*'GDP simulation'!AX73</f>
        <v>92.901960233747161</v>
      </c>
      <c r="K67" s="13">
        <f>Parameters!$D$19+Parameters!$D$20*'GDP simulation'!AY73</f>
        <v>97.308393721660195</v>
      </c>
    </row>
    <row r="68" spans="1:11" x14ac:dyDescent="0.35">
      <c r="A68" s="21">
        <v>64</v>
      </c>
      <c r="B68" s="13">
        <f>Parameters!$D$19+Parameters!$D$20*'GDP simulation'!AP74</f>
        <v>56.093932617135849</v>
      </c>
      <c r="C68" s="13">
        <f>Parameters!$D$19+Parameters!$D$20*'GDP simulation'!AQ74</f>
        <v>53.682792319038143</v>
      </c>
      <c r="D68" s="13">
        <f>Parameters!$D$19+Parameters!$D$20*'GDP simulation'!AR74</f>
        <v>55.4994494379212</v>
      </c>
      <c r="E68" s="13">
        <f>Parameters!$D$19+Parameters!$D$20*'GDP simulation'!AS74</f>
        <v>52.529502187293701</v>
      </c>
      <c r="F68" s="13">
        <f>Parameters!$D$19+Parameters!$D$20*'GDP simulation'!AT74</f>
        <v>54.579801345506944</v>
      </c>
      <c r="G68" s="13">
        <f>Parameters!$D$19+Parameters!$D$20*'GDP simulation'!AU74</f>
        <v>62.936121060645988</v>
      </c>
      <c r="H68" s="13">
        <f>Parameters!$D$19+Parameters!$D$20*'GDP simulation'!AV74</f>
        <v>63.440430157017758</v>
      </c>
      <c r="I68" s="13">
        <f>Parameters!$D$19+Parameters!$D$20*'GDP simulation'!AW74</f>
        <v>69.29033824883831</v>
      </c>
      <c r="J68" s="13">
        <f>Parameters!$D$19+Parameters!$D$20*'GDP simulation'!AX74</f>
        <v>78.264838222147517</v>
      </c>
      <c r="K68" s="13">
        <f>Parameters!$D$19+Parameters!$D$20*'GDP simulation'!AY74</f>
        <v>75.724303332575658</v>
      </c>
    </row>
    <row r="69" spans="1:11" x14ac:dyDescent="0.35">
      <c r="A69" s="21">
        <v>65</v>
      </c>
      <c r="B69" s="13">
        <f>Parameters!$D$19+Parameters!$D$20*'GDP simulation'!AP75</f>
        <v>59.950893281868957</v>
      </c>
      <c r="C69" s="13">
        <f>Parameters!$D$19+Parameters!$D$20*'GDP simulation'!AQ75</f>
        <v>60.063297161207579</v>
      </c>
      <c r="D69" s="13">
        <f>Parameters!$D$19+Parameters!$D$20*'GDP simulation'!AR75</f>
        <v>56.902958577084839</v>
      </c>
      <c r="E69" s="13">
        <f>Parameters!$D$19+Parameters!$D$20*'GDP simulation'!AS75</f>
        <v>62.576984886569257</v>
      </c>
      <c r="F69" s="13">
        <f>Parameters!$D$19+Parameters!$D$20*'GDP simulation'!AT75</f>
        <v>73.448664941058183</v>
      </c>
      <c r="G69" s="13">
        <f>Parameters!$D$19+Parameters!$D$20*'GDP simulation'!AU75</f>
        <v>73.864846405209974</v>
      </c>
      <c r="H69" s="13">
        <f>Parameters!$D$19+Parameters!$D$20*'GDP simulation'!AV75</f>
        <v>72.834355379690621</v>
      </c>
      <c r="I69" s="13">
        <f>Parameters!$D$19+Parameters!$D$20*'GDP simulation'!AW75</f>
        <v>71.524419342741169</v>
      </c>
      <c r="J69" s="13">
        <f>Parameters!$D$19+Parameters!$D$20*'GDP simulation'!AX75</f>
        <v>74.838272144085295</v>
      </c>
      <c r="K69" s="13">
        <f>Parameters!$D$19+Parameters!$D$20*'GDP simulation'!AY75</f>
        <v>72.590645312455422</v>
      </c>
    </row>
    <row r="70" spans="1:11" x14ac:dyDescent="0.35">
      <c r="A70" s="21">
        <v>66</v>
      </c>
      <c r="B70" s="13">
        <f>Parameters!$D$19+Parameters!$D$20*'GDP simulation'!AP76</f>
        <v>50.265586554006035</v>
      </c>
      <c r="C70" s="13">
        <f>Parameters!$D$19+Parameters!$D$20*'GDP simulation'!AQ76</f>
        <v>51.092616882171342</v>
      </c>
      <c r="D70" s="13">
        <f>Parameters!$D$19+Parameters!$D$20*'GDP simulation'!AR76</f>
        <v>51.555519039350301</v>
      </c>
      <c r="E70" s="13">
        <f>Parameters!$D$19+Parameters!$D$20*'GDP simulation'!AS76</f>
        <v>55.559304743063542</v>
      </c>
      <c r="F70" s="13">
        <f>Parameters!$D$19+Parameters!$D$20*'GDP simulation'!AT76</f>
        <v>55.82087119541999</v>
      </c>
      <c r="G70" s="13">
        <f>Parameters!$D$19+Parameters!$D$20*'GDP simulation'!AU76</f>
        <v>59.108509514816447</v>
      </c>
      <c r="H70" s="13">
        <f>Parameters!$D$19+Parameters!$D$20*'GDP simulation'!AV76</f>
        <v>62.770212667912141</v>
      </c>
      <c r="I70" s="13">
        <f>Parameters!$D$19+Parameters!$D$20*'GDP simulation'!AW76</f>
        <v>64.192967676308996</v>
      </c>
      <c r="J70" s="13">
        <f>Parameters!$D$19+Parameters!$D$20*'GDP simulation'!AX76</f>
        <v>63.415052610051973</v>
      </c>
      <c r="K70" s="13">
        <f>Parameters!$D$19+Parameters!$D$20*'GDP simulation'!AY76</f>
        <v>66.078965404915721</v>
      </c>
    </row>
    <row r="71" spans="1:11" x14ac:dyDescent="0.35">
      <c r="A71" s="21">
        <v>67</v>
      </c>
      <c r="B71" s="13">
        <f>Parameters!$D$19+Parameters!$D$20*'GDP simulation'!AP77</f>
        <v>50.136268692649544</v>
      </c>
      <c r="C71" s="13">
        <f>Parameters!$D$19+Parameters!$D$20*'GDP simulation'!AQ77</f>
        <v>46.707663188435127</v>
      </c>
      <c r="D71" s="13">
        <f>Parameters!$D$19+Parameters!$D$20*'GDP simulation'!AR77</f>
        <v>49.96969111941759</v>
      </c>
      <c r="E71" s="13">
        <f>Parameters!$D$19+Parameters!$D$20*'GDP simulation'!AS77</f>
        <v>54.187833643815608</v>
      </c>
      <c r="F71" s="13">
        <f>Parameters!$D$19+Parameters!$D$20*'GDP simulation'!AT77</f>
        <v>58.467297201606371</v>
      </c>
      <c r="G71" s="13">
        <f>Parameters!$D$19+Parameters!$D$20*'GDP simulation'!AU77</f>
        <v>67.320642170521097</v>
      </c>
      <c r="H71" s="13">
        <f>Parameters!$D$19+Parameters!$D$20*'GDP simulation'!AV77</f>
        <v>68.415131940482979</v>
      </c>
      <c r="I71" s="13">
        <f>Parameters!$D$19+Parameters!$D$20*'GDP simulation'!AW77</f>
        <v>72.820009400065743</v>
      </c>
      <c r="J71" s="13">
        <f>Parameters!$D$19+Parameters!$D$20*'GDP simulation'!AX77</f>
        <v>75.613883145705984</v>
      </c>
      <c r="K71" s="13">
        <f>Parameters!$D$19+Parameters!$D$20*'GDP simulation'!AY77</f>
        <v>83.670456412966644</v>
      </c>
    </row>
    <row r="72" spans="1:11" x14ac:dyDescent="0.35">
      <c r="A72" s="21">
        <v>68</v>
      </c>
      <c r="B72" s="13">
        <f>Parameters!$D$19+Parameters!$D$20*'GDP simulation'!AP78</f>
        <v>51.994138619700131</v>
      </c>
      <c r="C72" s="13">
        <f>Parameters!$D$19+Parameters!$D$20*'GDP simulation'!AQ78</f>
        <v>57.099149050493082</v>
      </c>
      <c r="D72" s="13">
        <f>Parameters!$D$19+Parameters!$D$20*'GDP simulation'!AR78</f>
        <v>63.873304366372565</v>
      </c>
      <c r="E72" s="13">
        <f>Parameters!$D$19+Parameters!$D$20*'GDP simulation'!AS78</f>
        <v>71.589986151452123</v>
      </c>
      <c r="F72" s="13">
        <f>Parameters!$D$19+Parameters!$D$20*'GDP simulation'!AT78</f>
        <v>72.564898430032741</v>
      </c>
      <c r="G72" s="13">
        <f>Parameters!$D$19+Parameters!$D$20*'GDP simulation'!AU78</f>
        <v>81.209457962392321</v>
      </c>
      <c r="H72" s="13">
        <f>Parameters!$D$19+Parameters!$D$20*'GDP simulation'!AV78</f>
        <v>80.708473575693631</v>
      </c>
      <c r="I72" s="13">
        <f>Parameters!$D$19+Parameters!$D$20*'GDP simulation'!AW78</f>
        <v>76.330843747629302</v>
      </c>
      <c r="J72" s="13">
        <f>Parameters!$D$19+Parameters!$D$20*'GDP simulation'!AX78</f>
        <v>70.792605879576982</v>
      </c>
      <c r="K72" s="13">
        <f>Parameters!$D$19+Parameters!$D$20*'GDP simulation'!AY78</f>
        <v>69.015437267645595</v>
      </c>
    </row>
    <row r="73" spans="1:11" x14ac:dyDescent="0.35">
      <c r="A73" s="21">
        <v>69</v>
      </c>
      <c r="B73" s="13">
        <f>Parameters!$D$19+Parameters!$D$20*'GDP simulation'!AP79</f>
        <v>58.870420788708181</v>
      </c>
      <c r="C73" s="13">
        <f>Parameters!$D$19+Parameters!$D$20*'GDP simulation'!AQ79</f>
        <v>60.566805781899035</v>
      </c>
      <c r="D73" s="13">
        <f>Parameters!$D$19+Parameters!$D$20*'GDP simulation'!AR79</f>
        <v>59.973401745513982</v>
      </c>
      <c r="E73" s="13">
        <f>Parameters!$D$19+Parameters!$D$20*'GDP simulation'!AS79</f>
        <v>57.573604455401892</v>
      </c>
      <c r="F73" s="13">
        <f>Parameters!$D$19+Parameters!$D$20*'GDP simulation'!AT79</f>
        <v>63.046212139814493</v>
      </c>
      <c r="G73" s="13">
        <f>Parameters!$D$19+Parameters!$D$20*'GDP simulation'!AU79</f>
        <v>72.683868402825084</v>
      </c>
      <c r="H73" s="13">
        <f>Parameters!$D$19+Parameters!$D$20*'GDP simulation'!AV79</f>
        <v>70.748817774038898</v>
      </c>
      <c r="I73" s="13">
        <f>Parameters!$D$19+Parameters!$D$20*'GDP simulation'!AW79</f>
        <v>64.911453966588923</v>
      </c>
      <c r="J73" s="13">
        <f>Parameters!$D$19+Parameters!$D$20*'GDP simulation'!AX79</f>
        <v>64.275527739393397</v>
      </c>
      <c r="K73" s="13">
        <f>Parameters!$D$19+Parameters!$D$20*'GDP simulation'!AY79</f>
        <v>63.321194735791032</v>
      </c>
    </row>
    <row r="74" spans="1:11" x14ac:dyDescent="0.35">
      <c r="A74" s="21">
        <v>70</v>
      </c>
      <c r="B74" s="13">
        <f>Parameters!$D$19+Parameters!$D$20*'GDP simulation'!AP80</f>
        <v>57.493289345263122</v>
      </c>
      <c r="C74" s="13">
        <f>Parameters!$D$19+Parameters!$D$20*'GDP simulation'!AQ80</f>
        <v>54.22034752616112</v>
      </c>
      <c r="D74" s="13">
        <f>Parameters!$D$19+Parameters!$D$20*'GDP simulation'!AR80</f>
        <v>48.192738374169956</v>
      </c>
      <c r="E74" s="13">
        <f>Parameters!$D$19+Parameters!$D$20*'GDP simulation'!AS80</f>
        <v>50.863800626686661</v>
      </c>
      <c r="F74" s="13">
        <f>Parameters!$D$19+Parameters!$D$20*'GDP simulation'!AT80</f>
        <v>49.875137307891947</v>
      </c>
      <c r="G74" s="13">
        <f>Parameters!$D$19+Parameters!$D$20*'GDP simulation'!AU80</f>
        <v>49.038075463607882</v>
      </c>
      <c r="H74" s="13">
        <f>Parameters!$D$19+Parameters!$D$20*'GDP simulation'!AV80</f>
        <v>54.263683320844002</v>
      </c>
      <c r="I74" s="13">
        <f>Parameters!$D$19+Parameters!$D$20*'GDP simulation'!AW80</f>
        <v>54.86685615462568</v>
      </c>
      <c r="J74" s="13">
        <f>Parameters!$D$19+Parameters!$D$20*'GDP simulation'!AX80</f>
        <v>53.513435314661692</v>
      </c>
      <c r="K74" s="13">
        <f>Parameters!$D$19+Parameters!$D$20*'GDP simulation'!AY80</f>
        <v>50.569017188186294</v>
      </c>
    </row>
    <row r="75" spans="1:11" x14ac:dyDescent="0.35">
      <c r="A75" s="21">
        <v>71</v>
      </c>
      <c r="B75" s="13">
        <f>Parameters!$D$19+Parameters!$D$20*'GDP simulation'!AP81</f>
        <v>48.883843126688831</v>
      </c>
      <c r="C75" s="13">
        <f>Parameters!$D$19+Parameters!$D$20*'GDP simulation'!AQ81</f>
        <v>44.94793077443029</v>
      </c>
      <c r="D75" s="13">
        <f>Parameters!$D$19+Parameters!$D$20*'GDP simulation'!AR81</f>
        <v>41.206396426879024</v>
      </c>
      <c r="E75" s="13">
        <f>Parameters!$D$19+Parameters!$D$20*'GDP simulation'!AS81</f>
        <v>40.203110920472419</v>
      </c>
      <c r="F75" s="13">
        <f>Parameters!$D$19+Parameters!$D$20*'GDP simulation'!AT81</f>
        <v>38.766483796684454</v>
      </c>
      <c r="G75" s="13">
        <f>Parameters!$D$19+Parameters!$D$20*'GDP simulation'!AU81</f>
        <v>36.050335935431995</v>
      </c>
      <c r="H75" s="13">
        <f>Parameters!$D$19+Parameters!$D$20*'GDP simulation'!AV81</f>
        <v>33.196937094225092</v>
      </c>
      <c r="I75" s="13">
        <f>Parameters!$D$19+Parameters!$D$20*'GDP simulation'!AW81</f>
        <v>29.749671381164958</v>
      </c>
      <c r="J75" s="13">
        <f>Parameters!$D$19+Parameters!$D$20*'GDP simulation'!AX81</f>
        <v>27.071058727271353</v>
      </c>
      <c r="K75" s="13">
        <f>Parameters!$D$19+Parameters!$D$20*'GDP simulation'!AY81</f>
        <v>28.806975480508758</v>
      </c>
    </row>
    <row r="76" spans="1:11" x14ac:dyDescent="0.35">
      <c r="A76" s="21">
        <v>72</v>
      </c>
      <c r="B76" s="13">
        <f>Parameters!$D$19+Parameters!$D$20*'GDP simulation'!AP82</f>
        <v>54.186828185463767</v>
      </c>
      <c r="C76" s="13">
        <f>Parameters!$D$19+Parameters!$D$20*'GDP simulation'!AQ82</f>
        <v>60.909795619537967</v>
      </c>
      <c r="D76" s="13">
        <f>Parameters!$D$19+Parameters!$D$20*'GDP simulation'!AR82</f>
        <v>64.243141961637335</v>
      </c>
      <c r="E76" s="13">
        <f>Parameters!$D$19+Parameters!$D$20*'GDP simulation'!AS82</f>
        <v>62.901330798947413</v>
      </c>
      <c r="F76" s="13">
        <f>Parameters!$D$19+Parameters!$D$20*'GDP simulation'!AT82</f>
        <v>69.869521817375343</v>
      </c>
      <c r="G76" s="13">
        <f>Parameters!$D$19+Parameters!$D$20*'GDP simulation'!AU82</f>
        <v>78.168368519770823</v>
      </c>
      <c r="H76" s="13">
        <f>Parameters!$D$19+Parameters!$D$20*'GDP simulation'!AV82</f>
        <v>85.47883314960319</v>
      </c>
      <c r="I76" s="13">
        <f>Parameters!$D$19+Parameters!$D$20*'GDP simulation'!AW82</f>
        <v>98.600106684915346</v>
      </c>
      <c r="J76" s="13">
        <f>Parameters!$D$19+Parameters!$D$20*'GDP simulation'!AX82</f>
        <v>111.04624555669113</v>
      </c>
      <c r="K76" s="13">
        <f>Parameters!$D$19+Parameters!$D$20*'GDP simulation'!AY82</f>
        <v>111.98136680321021</v>
      </c>
    </row>
    <row r="77" spans="1:11" x14ac:dyDescent="0.35">
      <c r="A77" s="21">
        <v>73</v>
      </c>
      <c r="B77" s="13">
        <f>Parameters!$D$19+Parameters!$D$20*'GDP simulation'!AP83</f>
        <v>48.976461214016737</v>
      </c>
      <c r="C77" s="13">
        <f>Parameters!$D$19+Parameters!$D$20*'GDP simulation'!AQ83</f>
        <v>49.500373707153969</v>
      </c>
      <c r="D77" s="13">
        <f>Parameters!$D$19+Parameters!$D$20*'GDP simulation'!AR83</f>
        <v>47.915610649805842</v>
      </c>
      <c r="E77" s="13">
        <f>Parameters!$D$19+Parameters!$D$20*'GDP simulation'!AS83</f>
        <v>44.198513066543569</v>
      </c>
      <c r="F77" s="13">
        <f>Parameters!$D$19+Parameters!$D$20*'GDP simulation'!AT83</f>
        <v>48.285932187362121</v>
      </c>
      <c r="G77" s="13">
        <f>Parameters!$D$19+Parameters!$D$20*'GDP simulation'!AU83</f>
        <v>57.346060986658685</v>
      </c>
      <c r="H77" s="13">
        <f>Parameters!$D$19+Parameters!$D$20*'GDP simulation'!AV83</f>
        <v>59.552917184512765</v>
      </c>
      <c r="I77" s="13">
        <f>Parameters!$D$19+Parameters!$D$20*'GDP simulation'!AW83</f>
        <v>61.316265362982193</v>
      </c>
      <c r="J77" s="13">
        <f>Parameters!$D$19+Parameters!$D$20*'GDP simulation'!AX83</f>
        <v>62.280392581840687</v>
      </c>
      <c r="K77" s="13">
        <f>Parameters!$D$19+Parameters!$D$20*'GDP simulation'!AY83</f>
        <v>61.915479613365989</v>
      </c>
    </row>
    <row r="78" spans="1:11" x14ac:dyDescent="0.35">
      <c r="A78" s="21">
        <v>74</v>
      </c>
      <c r="B78" s="13">
        <f>Parameters!$D$19+Parameters!$D$20*'GDP simulation'!AP84</f>
        <v>57.222398001127871</v>
      </c>
      <c r="C78" s="13">
        <f>Parameters!$D$19+Parameters!$D$20*'GDP simulation'!AQ84</f>
        <v>54.433210014278934</v>
      </c>
      <c r="D78" s="13">
        <f>Parameters!$D$19+Parameters!$D$20*'GDP simulation'!AR84</f>
        <v>52.404670339856914</v>
      </c>
      <c r="E78" s="13">
        <f>Parameters!$D$19+Parameters!$D$20*'GDP simulation'!AS84</f>
        <v>57.390027119096075</v>
      </c>
      <c r="F78" s="13">
        <f>Parameters!$D$19+Parameters!$D$20*'GDP simulation'!AT84</f>
        <v>55.608705055740913</v>
      </c>
      <c r="G78" s="13">
        <f>Parameters!$D$19+Parameters!$D$20*'GDP simulation'!AU84</f>
        <v>52.305553761599143</v>
      </c>
      <c r="H78" s="13">
        <f>Parameters!$D$19+Parameters!$D$20*'GDP simulation'!AV84</f>
        <v>57.597359164898783</v>
      </c>
      <c r="I78" s="13">
        <f>Parameters!$D$19+Parameters!$D$20*'GDP simulation'!AW84</f>
        <v>65.728187823921303</v>
      </c>
      <c r="J78" s="13">
        <f>Parameters!$D$19+Parameters!$D$20*'GDP simulation'!AX84</f>
        <v>72.162403781795433</v>
      </c>
      <c r="K78" s="13">
        <f>Parameters!$D$19+Parameters!$D$20*'GDP simulation'!AY84</f>
        <v>76.197042354374474</v>
      </c>
    </row>
    <row r="79" spans="1:11" x14ac:dyDescent="0.35">
      <c r="A79" s="21">
        <v>75</v>
      </c>
      <c r="B79" s="13">
        <f>Parameters!$D$19+Parameters!$D$20*'GDP simulation'!AP85</f>
        <v>52.603929658221404</v>
      </c>
      <c r="C79" s="13">
        <f>Parameters!$D$19+Parameters!$D$20*'GDP simulation'!AQ85</f>
        <v>51.888829511940671</v>
      </c>
      <c r="D79" s="13">
        <f>Parameters!$D$19+Parameters!$D$20*'GDP simulation'!AR85</f>
        <v>58.144288208274368</v>
      </c>
      <c r="E79" s="13">
        <f>Parameters!$D$19+Parameters!$D$20*'GDP simulation'!AS85</f>
        <v>58.627688757588217</v>
      </c>
      <c r="F79" s="13">
        <f>Parameters!$D$19+Parameters!$D$20*'GDP simulation'!AT85</f>
        <v>60.56017492187766</v>
      </c>
      <c r="G79" s="13">
        <f>Parameters!$D$19+Parameters!$D$20*'GDP simulation'!AU85</f>
        <v>62.480756364254759</v>
      </c>
      <c r="H79" s="13">
        <f>Parameters!$D$19+Parameters!$D$20*'GDP simulation'!AV85</f>
        <v>62.496616644137504</v>
      </c>
      <c r="I79" s="13">
        <f>Parameters!$D$19+Parameters!$D$20*'GDP simulation'!AW85</f>
        <v>58.910883310883108</v>
      </c>
      <c r="J79" s="13">
        <f>Parameters!$D$19+Parameters!$D$20*'GDP simulation'!AX85</f>
        <v>58.837435193504135</v>
      </c>
      <c r="K79" s="13">
        <f>Parameters!$D$19+Parameters!$D$20*'GDP simulation'!AY85</f>
        <v>64.11550721148231</v>
      </c>
    </row>
    <row r="80" spans="1:11" x14ac:dyDescent="0.35">
      <c r="A80" s="21">
        <v>76</v>
      </c>
      <c r="B80" s="13">
        <f>Parameters!$D$19+Parameters!$D$20*'GDP simulation'!AP86</f>
        <v>51.003851071221618</v>
      </c>
      <c r="C80" s="13">
        <f>Parameters!$D$19+Parameters!$D$20*'GDP simulation'!AQ86</f>
        <v>51.541378681080758</v>
      </c>
      <c r="D80" s="13">
        <f>Parameters!$D$19+Parameters!$D$20*'GDP simulation'!AR86</f>
        <v>57.923568387451695</v>
      </c>
      <c r="E80" s="13">
        <f>Parameters!$D$19+Parameters!$D$20*'GDP simulation'!AS86</f>
        <v>67.769723959698382</v>
      </c>
      <c r="F80" s="13">
        <f>Parameters!$D$19+Parameters!$D$20*'GDP simulation'!AT86</f>
        <v>79.118065104493382</v>
      </c>
      <c r="G80" s="13">
        <f>Parameters!$D$19+Parameters!$D$20*'GDP simulation'!AU86</f>
        <v>88.807845314758552</v>
      </c>
      <c r="H80" s="13">
        <f>Parameters!$D$19+Parameters!$D$20*'GDP simulation'!AV86</f>
        <v>84.85569100282504</v>
      </c>
      <c r="I80" s="13">
        <f>Parameters!$D$19+Parameters!$D$20*'GDP simulation'!AW86</f>
        <v>83.181315925907313</v>
      </c>
      <c r="J80" s="13">
        <f>Parameters!$D$19+Parameters!$D$20*'GDP simulation'!AX86</f>
        <v>81.622244627361638</v>
      </c>
      <c r="K80" s="13">
        <f>Parameters!$D$19+Parameters!$D$20*'GDP simulation'!AY86</f>
        <v>75.709355930657793</v>
      </c>
    </row>
    <row r="81" spans="1:11" x14ac:dyDescent="0.35">
      <c r="A81" s="21">
        <v>77</v>
      </c>
      <c r="B81" s="13">
        <f>Parameters!$D$19+Parameters!$D$20*'GDP simulation'!AP87</f>
        <v>51.825438539396977</v>
      </c>
      <c r="C81" s="13">
        <f>Parameters!$D$19+Parameters!$D$20*'GDP simulation'!AQ87</f>
        <v>52.141796868902162</v>
      </c>
      <c r="D81" s="13">
        <f>Parameters!$D$19+Parameters!$D$20*'GDP simulation'!AR87</f>
        <v>53.163098038383481</v>
      </c>
      <c r="E81" s="13">
        <f>Parameters!$D$19+Parameters!$D$20*'GDP simulation'!AS87</f>
        <v>50.186944416489979</v>
      </c>
      <c r="F81" s="13">
        <f>Parameters!$D$19+Parameters!$D$20*'GDP simulation'!AT87</f>
        <v>52.79788384661174</v>
      </c>
      <c r="G81" s="13">
        <f>Parameters!$D$19+Parameters!$D$20*'GDP simulation'!AU87</f>
        <v>61.916899347692109</v>
      </c>
      <c r="H81" s="13">
        <f>Parameters!$D$19+Parameters!$D$20*'GDP simulation'!AV87</f>
        <v>60.367364171447875</v>
      </c>
      <c r="I81" s="13">
        <f>Parameters!$D$19+Parameters!$D$20*'GDP simulation'!AW87</f>
        <v>54.859201348233853</v>
      </c>
      <c r="J81" s="13">
        <f>Parameters!$D$19+Parameters!$D$20*'GDP simulation'!AX87</f>
        <v>50.833581483715172</v>
      </c>
      <c r="K81" s="13">
        <f>Parameters!$D$19+Parameters!$D$20*'GDP simulation'!AY87</f>
        <v>45.925504058431272</v>
      </c>
    </row>
    <row r="82" spans="1:11" x14ac:dyDescent="0.35">
      <c r="A82" s="21">
        <v>78</v>
      </c>
      <c r="B82" s="13">
        <f>Parameters!$D$19+Parameters!$D$20*'GDP simulation'!AP88</f>
        <v>58.397623925218454</v>
      </c>
      <c r="C82" s="13">
        <f>Parameters!$D$19+Parameters!$D$20*'GDP simulation'!AQ88</f>
        <v>67.136960288442111</v>
      </c>
      <c r="D82" s="13">
        <f>Parameters!$D$19+Parameters!$D$20*'GDP simulation'!AR88</f>
        <v>73.43173180816126</v>
      </c>
      <c r="E82" s="13">
        <f>Parameters!$D$19+Parameters!$D$20*'GDP simulation'!AS88</f>
        <v>79.019545044275958</v>
      </c>
      <c r="F82" s="13">
        <f>Parameters!$D$19+Parameters!$D$20*'GDP simulation'!AT88</f>
        <v>82.864089486040001</v>
      </c>
      <c r="G82" s="13">
        <f>Parameters!$D$19+Parameters!$D$20*'GDP simulation'!AU88</f>
        <v>79.723753937238712</v>
      </c>
      <c r="H82" s="13">
        <f>Parameters!$D$19+Parameters!$D$20*'GDP simulation'!AV88</f>
        <v>78.993663709035289</v>
      </c>
      <c r="I82" s="13">
        <f>Parameters!$D$19+Parameters!$D$20*'GDP simulation'!AW88</f>
        <v>78.812378296298547</v>
      </c>
      <c r="J82" s="13">
        <f>Parameters!$D$19+Parameters!$D$20*'GDP simulation'!AX88</f>
        <v>79.865882616491291</v>
      </c>
      <c r="K82" s="13">
        <f>Parameters!$D$19+Parameters!$D$20*'GDP simulation'!AY88</f>
        <v>88.858164585877788</v>
      </c>
    </row>
    <row r="83" spans="1:11" x14ac:dyDescent="0.35">
      <c r="A83" s="21">
        <v>79</v>
      </c>
      <c r="B83" s="13">
        <f>Parameters!$D$19+Parameters!$D$20*'GDP simulation'!AP89</f>
        <v>49.637136949366926</v>
      </c>
      <c r="C83" s="13">
        <f>Parameters!$D$19+Parameters!$D$20*'GDP simulation'!AQ89</f>
        <v>52.403470409561841</v>
      </c>
      <c r="D83" s="13">
        <f>Parameters!$D$19+Parameters!$D$20*'GDP simulation'!AR89</f>
        <v>56.146591990898806</v>
      </c>
      <c r="E83" s="13">
        <f>Parameters!$D$19+Parameters!$D$20*'GDP simulation'!AS89</f>
        <v>58.393476238665606</v>
      </c>
      <c r="F83" s="13">
        <f>Parameters!$D$19+Parameters!$D$20*'GDP simulation'!AT89</f>
        <v>62.201889012815478</v>
      </c>
      <c r="G83" s="13">
        <f>Parameters!$D$19+Parameters!$D$20*'GDP simulation'!AU89</f>
        <v>63.206189297393436</v>
      </c>
      <c r="H83" s="13">
        <f>Parameters!$D$19+Parameters!$D$20*'GDP simulation'!AV89</f>
        <v>71.101060704524556</v>
      </c>
      <c r="I83" s="13">
        <f>Parameters!$D$19+Parameters!$D$20*'GDP simulation'!AW89</f>
        <v>81.854116454050072</v>
      </c>
      <c r="J83" s="13">
        <f>Parameters!$D$19+Parameters!$D$20*'GDP simulation'!AX89</f>
        <v>87.621253596050224</v>
      </c>
      <c r="K83" s="13">
        <f>Parameters!$D$19+Parameters!$D$20*'GDP simulation'!AY89</f>
        <v>98.18140430696937</v>
      </c>
    </row>
    <row r="84" spans="1:11" x14ac:dyDescent="0.35">
      <c r="A84" s="21">
        <v>80</v>
      </c>
      <c r="B84" s="13">
        <f>Parameters!$D$19+Parameters!$D$20*'GDP simulation'!AP90</f>
        <v>51.995766059474846</v>
      </c>
      <c r="C84" s="13">
        <f>Parameters!$D$19+Parameters!$D$20*'GDP simulation'!AQ90</f>
        <v>53.849086645003936</v>
      </c>
      <c r="D84" s="13">
        <f>Parameters!$D$19+Parameters!$D$20*'GDP simulation'!AR90</f>
        <v>55.931096061603469</v>
      </c>
      <c r="E84" s="13">
        <f>Parameters!$D$19+Parameters!$D$20*'GDP simulation'!AS90</f>
        <v>53.141169552164982</v>
      </c>
      <c r="F84" s="13">
        <f>Parameters!$D$19+Parameters!$D$20*'GDP simulation'!AT90</f>
        <v>53.803598830000112</v>
      </c>
      <c r="G84" s="13">
        <f>Parameters!$D$19+Parameters!$D$20*'GDP simulation'!AU90</f>
        <v>62.063150047445482</v>
      </c>
      <c r="H84" s="13">
        <f>Parameters!$D$19+Parameters!$D$20*'GDP simulation'!AV90</f>
        <v>68.751161762378146</v>
      </c>
      <c r="I84" s="13">
        <f>Parameters!$D$19+Parameters!$D$20*'GDP simulation'!AW90</f>
        <v>76.080502226002906</v>
      </c>
      <c r="J84" s="13">
        <f>Parameters!$D$19+Parameters!$D$20*'GDP simulation'!AX90</f>
        <v>84.455905818274061</v>
      </c>
      <c r="K84" s="13">
        <f>Parameters!$D$19+Parameters!$D$20*'GDP simulation'!AY90</f>
        <v>87.72408541912894</v>
      </c>
    </row>
    <row r="85" spans="1:11" x14ac:dyDescent="0.35">
      <c r="A85" s="21">
        <v>81</v>
      </c>
      <c r="B85" s="13">
        <f>Parameters!$D$19+Parameters!$D$20*'GDP simulation'!AP91</f>
        <v>56.154497584208414</v>
      </c>
      <c r="C85" s="13">
        <f>Parameters!$D$19+Parameters!$D$20*'GDP simulation'!AQ91</f>
        <v>61.886754096533451</v>
      </c>
      <c r="D85" s="13">
        <f>Parameters!$D$19+Parameters!$D$20*'GDP simulation'!AR91</f>
        <v>61.334098713748496</v>
      </c>
      <c r="E85" s="13">
        <f>Parameters!$D$19+Parameters!$D$20*'GDP simulation'!AS91</f>
        <v>61.602832937857563</v>
      </c>
      <c r="F85" s="13">
        <f>Parameters!$D$19+Parameters!$D$20*'GDP simulation'!AT91</f>
        <v>65.477807865578967</v>
      </c>
      <c r="G85" s="13">
        <f>Parameters!$D$19+Parameters!$D$20*'GDP simulation'!AU91</f>
        <v>72.777263693319554</v>
      </c>
      <c r="H85" s="13">
        <f>Parameters!$D$19+Parameters!$D$20*'GDP simulation'!AV91</f>
        <v>70.030528688658379</v>
      </c>
      <c r="I85" s="13">
        <f>Parameters!$D$19+Parameters!$D$20*'GDP simulation'!AW91</f>
        <v>70.71679516488831</v>
      </c>
      <c r="J85" s="13">
        <f>Parameters!$D$19+Parameters!$D$20*'GDP simulation'!AX91</f>
        <v>77.621945007266973</v>
      </c>
      <c r="K85" s="13">
        <f>Parameters!$D$19+Parameters!$D$20*'GDP simulation'!AY91</f>
        <v>75.006369502996833</v>
      </c>
    </row>
    <row r="86" spans="1:11" x14ac:dyDescent="0.35">
      <c r="A86" s="21">
        <v>82</v>
      </c>
      <c r="B86" s="13">
        <f>Parameters!$D$19+Parameters!$D$20*'GDP simulation'!AP92</f>
        <v>51.692305069115086</v>
      </c>
      <c r="C86" s="13">
        <f>Parameters!$D$19+Parameters!$D$20*'GDP simulation'!AQ92</f>
        <v>56.506962281064759</v>
      </c>
      <c r="D86" s="13">
        <f>Parameters!$D$19+Parameters!$D$20*'GDP simulation'!AR92</f>
        <v>55.417776031922749</v>
      </c>
      <c r="E86" s="13">
        <f>Parameters!$D$19+Parameters!$D$20*'GDP simulation'!AS92</f>
        <v>51.734073224024314</v>
      </c>
      <c r="F86" s="13">
        <f>Parameters!$D$19+Parameters!$D$20*'GDP simulation'!AT92</f>
        <v>48.627105747691267</v>
      </c>
      <c r="G86" s="13">
        <f>Parameters!$D$19+Parameters!$D$20*'GDP simulation'!AU92</f>
        <v>50.916284447199367</v>
      </c>
      <c r="H86" s="13">
        <f>Parameters!$D$19+Parameters!$D$20*'GDP simulation'!AV92</f>
        <v>57.55626191300388</v>
      </c>
      <c r="I86" s="13">
        <f>Parameters!$D$19+Parameters!$D$20*'GDP simulation'!AW92</f>
        <v>62.932510353608706</v>
      </c>
      <c r="J86" s="13">
        <f>Parameters!$D$19+Parameters!$D$20*'GDP simulation'!AX92</f>
        <v>68.917835546601566</v>
      </c>
      <c r="K86" s="13">
        <f>Parameters!$D$19+Parameters!$D$20*'GDP simulation'!AY92</f>
        <v>77.67752996368641</v>
      </c>
    </row>
    <row r="87" spans="1:11" x14ac:dyDescent="0.35">
      <c r="A87" s="21">
        <v>83</v>
      </c>
      <c r="B87" s="13">
        <f>Parameters!$D$19+Parameters!$D$20*'GDP simulation'!AP93</f>
        <v>51.836491139467931</v>
      </c>
      <c r="C87" s="13">
        <f>Parameters!$D$19+Parameters!$D$20*'GDP simulation'!AQ93</f>
        <v>52.058257720860908</v>
      </c>
      <c r="D87" s="13">
        <f>Parameters!$D$19+Parameters!$D$20*'GDP simulation'!AR93</f>
        <v>54.887482188394749</v>
      </c>
      <c r="E87" s="13">
        <f>Parameters!$D$19+Parameters!$D$20*'GDP simulation'!AS93</f>
        <v>55.837859017040039</v>
      </c>
      <c r="F87" s="13">
        <f>Parameters!$D$19+Parameters!$D$20*'GDP simulation'!AT93</f>
        <v>60.770871180118803</v>
      </c>
      <c r="G87" s="13">
        <f>Parameters!$D$19+Parameters!$D$20*'GDP simulation'!AU93</f>
        <v>63.729719756038122</v>
      </c>
      <c r="H87" s="13">
        <f>Parameters!$D$19+Parameters!$D$20*'GDP simulation'!AV93</f>
        <v>69.854054583728953</v>
      </c>
      <c r="I87" s="13">
        <f>Parameters!$D$19+Parameters!$D$20*'GDP simulation'!AW93</f>
        <v>69.31922562163561</v>
      </c>
      <c r="J87" s="13">
        <f>Parameters!$D$19+Parameters!$D$20*'GDP simulation'!AX93</f>
        <v>68.135354212991189</v>
      </c>
      <c r="K87" s="13">
        <f>Parameters!$D$19+Parameters!$D$20*'GDP simulation'!AY93</f>
        <v>70.047122394714648</v>
      </c>
    </row>
    <row r="88" spans="1:11" x14ac:dyDescent="0.35">
      <c r="A88" s="21">
        <v>84</v>
      </c>
      <c r="B88" s="13">
        <f>Parameters!$D$19+Parameters!$D$20*'GDP simulation'!AP94</f>
        <v>55.987734359675294</v>
      </c>
      <c r="C88" s="13">
        <f>Parameters!$D$19+Parameters!$D$20*'GDP simulation'!AQ94</f>
        <v>55.201028184073238</v>
      </c>
      <c r="D88" s="13">
        <f>Parameters!$D$19+Parameters!$D$20*'GDP simulation'!AR94</f>
        <v>50.629601760319538</v>
      </c>
      <c r="E88" s="13">
        <f>Parameters!$D$19+Parameters!$D$20*'GDP simulation'!AS94</f>
        <v>46.736952173035363</v>
      </c>
      <c r="F88" s="13">
        <f>Parameters!$D$19+Parameters!$D$20*'GDP simulation'!AT94</f>
        <v>46.289938289462057</v>
      </c>
      <c r="G88" s="13">
        <f>Parameters!$D$19+Parameters!$D$20*'GDP simulation'!AU94</f>
        <v>52.603160330204261</v>
      </c>
      <c r="H88" s="13">
        <f>Parameters!$D$19+Parameters!$D$20*'GDP simulation'!AV94</f>
        <v>54.87342916087578</v>
      </c>
      <c r="I88" s="13">
        <f>Parameters!$D$19+Parameters!$D$20*'GDP simulation'!AW94</f>
        <v>61.54414000212423</v>
      </c>
      <c r="J88" s="13">
        <f>Parameters!$D$19+Parameters!$D$20*'GDP simulation'!AX94</f>
        <v>73.53014931225988</v>
      </c>
      <c r="K88" s="13">
        <f>Parameters!$D$19+Parameters!$D$20*'GDP simulation'!AY94</f>
        <v>78.658775233869591</v>
      </c>
    </row>
    <row r="89" spans="1:11" x14ac:dyDescent="0.35">
      <c r="A89" s="21">
        <v>85</v>
      </c>
      <c r="B89" s="13">
        <f>Parameters!$D$19+Parameters!$D$20*'GDP simulation'!AP95</f>
        <v>57.567212998260246</v>
      </c>
      <c r="C89" s="13">
        <f>Parameters!$D$19+Parameters!$D$20*'GDP simulation'!AQ95</f>
        <v>64.721289516092412</v>
      </c>
      <c r="D89" s="13">
        <f>Parameters!$D$19+Parameters!$D$20*'GDP simulation'!AR95</f>
        <v>74.849984481526093</v>
      </c>
      <c r="E89" s="13">
        <f>Parameters!$D$19+Parameters!$D$20*'GDP simulation'!AS95</f>
        <v>79.072337607271123</v>
      </c>
      <c r="F89" s="13">
        <f>Parameters!$D$19+Parameters!$D$20*'GDP simulation'!AT95</f>
        <v>79.668353004531937</v>
      </c>
      <c r="G89" s="13">
        <f>Parameters!$D$19+Parameters!$D$20*'GDP simulation'!AU95</f>
        <v>85.51923439614697</v>
      </c>
      <c r="H89" s="13">
        <f>Parameters!$D$19+Parameters!$D$20*'GDP simulation'!AV95</f>
        <v>88.803075044608562</v>
      </c>
      <c r="I89" s="13">
        <f>Parameters!$D$19+Parameters!$D$20*'GDP simulation'!AW95</f>
        <v>91.969111612576796</v>
      </c>
      <c r="J89" s="13">
        <f>Parameters!$D$19+Parameters!$D$20*'GDP simulation'!AX95</f>
        <v>103.73898700630815</v>
      </c>
      <c r="K89" s="13">
        <f>Parameters!$D$19+Parameters!$D$20*'GDP simulation'!AY95</f>
        <v>106.70355666124213</v>
      </c>
    </row>
    <row r="90" spans="1:11" x14ac:dyDescent="0.35">
      <c r="A90" s="21">
        <v>86</v>
      </c>
      <c r="B90" s="13">
        <f>Parameters!$D$19+Parameters!$D$20*'GDP simulation'!AP96</f>
        <v>57.081795998556544</v>
      </c>
      <c r="C90" s="13">
        <f>Parameters!$D$19+Parameters!$D$20*'GDP simulation'!AQ96</f>
        <v>65.50698789736434</v>
      </c>
      <c r="D90" s="13">
        <f>Parameters!$D$19+Parameters!$D$20*'GDP simulation'!AR96</f>
        <v>66.744149906645234</v>
      </c>
      <c r="E90" s="13">
        <f>Parameters!$D$19+Parameters!$D$20*'GDP simulation'!AS96</f>
        <v>66.074566888160632</v>
      </c>
      <c r="F90" s="13">
        <f>Parameters!$D$19+Parameters!$D$20*'GDP simulation'!AT96</f>
        <v>67.003239627496697</v>
      </c>
      <c r="G90" s="13">
        <f>Parameters!$D$19+Parameters!$D$20*'GDP simulation'!AU96</f>
        <v>65.447435336229177</v>
      </c>
      <c r="H90" s="13">
        <f>Parameters!$D$19+Parameters!$D$20*'GDP simulation'!AV96</f>
        <v>67.893255097746788</v>
      </c>
      <c r="I90" s="13">
        <f>Parameters!$D$19+Parameters!$D$20*'GDP simulation'!AW96</f>
        <v>69.806623018811038</v>
      </c>
      <c r="J90" s="13">
        <f>Parameters!$D$19+Parameters!$D$20*'GDP simulation'!AX96</f>
        <v>66.8379543785245</v>
      </c>
      <c r="K90" s="13">
        <f>Parameters!$D$19+Parameters!$D$20*'GDP simulation'!AY96</f>
        <v>65.613061442738129</v>
      </c>
    </row>
    <row r="91" spans="1:11" x14ac:dyDescent="0.35">
      <c r="A91" s="21">
        <v>87</v>
      </c>
      <c r="B91" s="13">
        <f>Parameters!$D$19+Parameters!$D$20*'GDP simulation'!AP97</f>
        <v>56.959358252532148</v>
      </c>
      <c r="C91" s="13">
        <f>Parameters!$D$19+Parameters!$D$20*'GDP simulation'!AQ97</f>
        <v>55.574662110459293</v>
      </c>
      <c r="D91" s="13">
        <f>Parameters!$D$19+Parameters!$D$20*'GDP simulation'!AR97</f>
        <v>55.249973089996949</v>
      </c>
      <c r="E91" s="13">
        <f>Parameters!$D$19+Parameters!$D$20*'GDP simulation'!AS97</f>
        <v>54.274106680360418</v>
      </c>
      <c r="F91" s="13">
        <f>Parameters!$D$19+Parameters!$D$20*'GDP simulation'!AT97</f>
        <v>52.679123896555062</v>
      </c>
      <c r="G91" s="13">
        <f>Parameters!$D$19+Parameters!$D$20*'GDP simulation'!AU97</f>
        <v>48.230101610004581</v>
      </c>
      <c r="H91" s="13">
        <f>Parameters!$D$19+Parameters!$D$20*'GDP simulation'!AV97</f>
        <v>45.652658334228029</v>
      </c>
      <c r="I91" s="13">
        <f>Parameters!$D$19+Parameters!$D$20*'GDP simulation'!AW97</f>
        <v>48.39119992190497</v>
      </c>
      <c r="J91" s="13">
        <f>Parameters!$D$19+Parameters!$D$20*'GDP simulation'!AX97</f>
        <v>45.846384325662051</v>
      </c>
      <c r="K91" s="13">
        <f>Parameters!$D$19+Parameters!$D$20*'GDP simulation'!AY97</f>
        <v>42.756186054034281</v>
      </c>
    </row>
    <row r="92" spans="1:11" x14ac:dyDescent="0.35">
      <c r="A92" s="21">
        <v>88</v>
      </c>
      <c r="B92" s="13">
        <f>Parameters!$D$19+Parameters!$D$20*'GDP simulation'!AP98</f>
        <v>56.645956649349856</v>
      </c>
      <c r="C92" s="13">
        <f>Parameters!$D$19+Parameters!$D$20*'GDP simulation'!AQ98</f>
        <v>55.430971499351728</v>
      </c>
      <c r="D92" s="13">
        <f>Parameters!$D$19+Parameters!$D$20*'GDP simulation'!AR98</f>
        <v>59.069131467291747</v>
      </c>
      <c r="E92" s="13">
        <f>Parameters!$D$19+Parameters!$D$20*'GDP simulation'!AS98</f>
        <v>67.302372673880072</v>
      </c>
      <c r="F92" s="13">
        <f>Parameters!$D$19+Parameters!$D$20*'GDP simulation'!AT98</f>
        <v>75.149615128180386</v>
      </c>
      <c r="G92" s="13">
        <f>Parameters!$D$19+Parameters!$D$20*'GDP simulation'!AU98</f>
        <v>86.148749776246987</v>
      </c>
      <c r="H92" s="13">
        <f>Parameters!$D$19+Parameters!$D$20*'GDP simulation'!AV98</f>
        <v>99.119530862236914</v>
      </c>
      <c r="I92" s="13">
        <f>Parameters!$D$19+Parameters!$D$20*'GDP simulation'!AW98</f>
        <v>100.51843408779062</v>
      </c>
      <c r="J92" s="13">
        <f>Parameters!$D$19+Parameters!$D$20*'GDP simulation'!AX98</f>
        <v>98.915065745807667</v>
      </c>
      <c r="K92" s="13">
        <f>Parameters!$D$19+Parameters!$D$20*'GDP simulation'!AY98</f>
        <v>107.84740953043925</v>
      </c>
    </row>
    <row r="93" spans="1:11" x14ac:dyDescent="0.35">
      <c r="A93" s="21">
        <v>89</v>
      </c>
      <c r="B93" s="13">
        <f>Parameters!$D$19+Parameters!$D$20*'GDP simulation'!AP99</f>
        <v>58.648168629484964</v>
      </c>
      <c r="C93" s="13">
        <f>Parameters!$D$19+Parameters!$D$20*'GDP simulation'!AQ99</f>
        <v>65.72441124188866</v>
      </c>
      <c r="D93" s="13">
        <f>Parameters!$D$19+Parameters!$D$20*'GDP simulation'!AR99</f>
        <v>66.398325388317275</v>
      </c>
      <c r="E93" s="13">
        <f>Parameters!$D$19+Parameters!$D$20*'GDP simulation'!AS99</f>
        <v>71.640935943578455</v>
      </c>
      <c r="F93" s="13">
        <f>Parameters!$D$19+Parameters!$D$20*'GDP simulation'!AT99</f>
        <v>69.822829261789778</v>
      </c>
      <c r="G93" s="13">
        <f>Parameters!$D$19+Parameters!$D$20*'GDP simulation'!AU99</f>
        <v>66.067010582199984</v>
      </c>
      <c r="H93" s="13">
        <f>Parameters!$D$19+Parameters!$D$20*'GDP simulation'!AV99</f>
        <v>72.627725736003129</v>
      </c>
      <c r="I93" s="13">
        <f>Parameters!$D$19+Parameters!$D$20*'GDP simulation'!AW99</f>
        <v>76.389841326661994</v>
      </c>
      <c r="J93" s="13">
        <f>Parameters!$D$19+Parameters!$D$20*'GDP simulation'!AX99</f>
        <v>81.060626574070923</v>
      </c>
      <c r="K93" s="13">
        <f>Parameters!$D$19+Parameters!$D$20*'GDP simulation'!AY99</f>
        <v>83.933530224154381</v>
      </c>
    </row>
    <row r="94" spans="1:11" x14ac:dyDescent="0.35">
      <c r="A94" s="21">
        <v>90</v>
      </c>
      <c r="B94" s="13">
        <f>Parameters!$D$19+Parameters!$D$20*'GDP simulation'!AP100</f>
        <v>49.688168927942854</v>
      </c>
      <c r="C94" s="13">
        <f>Parameters!$D$19+Parameters!$D$20*'GDP simulation'!AQ100</f>
        <v>46.211936431704032</v>
      </c>
      <c r="D94" s="13">
        <f>Parameters!$D$19+Parameters!$D$20*'GDP simulation'!AR100</f>
        <v>42.192826890850043</v>
      </c>
      <c r="E94" s="13">
        <f>Parameters!$D$19+Parameters!$D$20*'GDP simulation'!AS100</f>
        <v>43.676832472267883</v>
      </c>
      <c r="F94" s="13">
        <f>Parameters!$D$19+Parameters!$D$20*'GDP simulation'!AT100</f>
        <v>47.496444695175384</v>
      </c>
      <c r="G94" s="13">
        <f>Parameters!$D$19+Parameters!$D$20*'GDP simulation'!AU100</f>
        <v>46.14191336162888</v>
      </c>
      <c r="H94" s="13">
        <f>Parameters!$D$19+Parameters!$D$20*'GDP simulation'!AV100</f>
        <v>48.436680442215298</v>
      </c>
      <c r="I94" s="13">
        <f>Parameters!$D$19+Parameters!$D$20*'GDP simulation'!AW100</f>
        <v>50.673543228308603</v>
      </c>
      <c r="J94" s="13">
        <f>Parameters!$D$19+Parameters!$D$20*'GDP simulation'!AX100</f>
        <v>54.603560513515411</v>
      </c>
      <c r="K94" s="13">
        <f>Parameters!$D$19+Parameters!$D$20*'GDP simulation'!AY100</f>
        <v>62.740906578987676</v>
      </c>
    </row>
    <row r="95" spans="1:11" x14ac:dyDescent="0.35">
      <c r="A95" s="21">
        <v>91</v>
      </c>
      <c r="B95" s="13">
        <f>Parameters!$D$19+Parameters!$D$20*'GDP simulation'!AP101</f>
        <v>55.445644817424707</v>
      </c>
      <c r="C95" s="13">
        <f>Parameters!$D$19+Parameters!$D$20*'GDP simulation'!AQ101</f>
        <v>58.050058131773696</v>
      </c>
      <c r="D95" s="13">
        <f>Parameters!$D$19+Parameters!$D$20*'GDP simulation'!AR101</f>
        <v>57.017356781299085</v>
      </c>
      <c r="E95" s="13">
        <f>Parameters!$D$19+Parameters!$D$20*'GDP simulation'!AS101</f>
        <v>62.226880933226006</v>
      </c>
      <c r="F95" s="13">
        <f>Parameters!$D$19+Parameters!$D$20*'GDP simulation'!AT101</f>
        <v>68.531451307478221</v>
      </c>
      <c r="G95" s="13">
        <f>Parameters!$D$19+Parameters!$D$20*'GDP simulation'!AU101</f>
        <v>77.652837448792894</v>
      </c>
      <c r="H95" s="13">
        <f>Parameters!$D$19+Parameters!$D$20*'GDP simulation'!AV101</f>
        <v>78.870628378387735</v>
      </c>
      <c r="I95" s="13">
        <f>Parameters!$D$19+Parameters!$D$20*'GDP simulation'!AW101</f>
        <v>78.488201606324679</v>
      </c>
      <c r="J95" s="13">
        <f>Parameters!$D$19+Parameters!$D$20*'GDP simulation'!AX101</f>
        <v>75.588549793294078</v>
      </c>
      <c r="K95" s="13">
        <f>Parameters!$D$19+Parameters!$D$20*'GDP simulation'!AY101</f>
        <v>76.254486320655786</v>
      </c>
    </row>
    <row r="96" spans="1:11" x14ac:dyDescent="0.35">
      <c r="A96" s="21">
        <v>92</v>
      </c>
      <c r="B96" s="13">
        <f>Parameters!$D$19+Parameters!$D$20*'GDP simulation'!AP102</f>
        <v>60.714529284724733</v>
      </c>
      <c r="C96" s="13">
        <f>Parameters!$D$19+Parameters!$D$20*'GDP simulation'!AQ102</f>
        <v>69.592329228690886</v>
      </c>
      <c r="D96" s="13">
        <f>Parameters!$D$19+Parameters!$D$20*'GDP simulation'!AR102</f>
        <v>77.681784568218347</v>
      </c>
      <c r="E96" s="13">
        <f>Parameters!$D$19+Parameters!$D$20*'GDP simulation'!AS102</f>
        <v>90.658236600689989</v>
      </c>
      <c r="F96" s="13">
        <f>Parameters!$D$19+Parameters!$D$20*'GDP simulation'!AT102</f>
        <v>102.7153225244685</v>
      </c>
      <c r="G96" s="13">
        <f>Parameters!$D$19+Parameters!$D$20*'GDP simulation'!AU102</f>
        <v>108.37857732063962</v>
      </c>
      <c r="H96" s="13">
        <f>Parameters!$D$19+Parameters!$D$20*'GDP simulation'!AV102</f>
        <v>109.63338818055726</v>
      </c>
      <c r="I96" s="13">
        <f>Parameters!$D$19+Parameters!$D$20*'GDP simulation'!AW102</f>
        <v>113.9022193764736</v>
      </c>
      <c r="J96" s="13">
        <f>Parameters!$D$19+Parameters!$D$20*'GDP simulation'!AX102</f>
        <v>113.82774788020028</v>
      </c>
      <c r="K96" s="13">
        <f>Parameters!$D$19+Parameters!$D$20*'GDP simulation'!AY102</f>
        <v>110.94475235203271</v>
      </c>
    </row>
    <row r="97" spans="1:11" x14ac:dyDescent="0.35">
      <c r="A97" s="21">
        <v>93</v>
      </c>
      <c r="B97" s="13">
        <f>Parameters!$D$19+Parameters!$D$20*'GDP simulation'!AP103</f>
        <v>56.349740638723624</v>
      </c>
      <c r="C97" s="13">
        <f>Parameters!$D$19+Parameters!$D$20*'GDP simulation'!AQ103</f>
        <v>64.471677389652257</v>
      </c>
      <c r="D97" s="13">
        <f>Parameters!$D$19+Parameters!$D$20*'GDP simulation'!AR103</f>
        <v>63.736686222897966</v>
      </c>
      <c r="E97" s="13">
        <f>Parameters!$D$19+Parameters!$D$20*'GDP simulation'!AS103</f>
        <v>58.276756966748074</v>
      </c>
      <c r="F97" s="13">
        <f>Parameters!$D$19+Parameters!$D$20*'GDP simulation'!AT103</f>
        <v>53.766023046458237</v>
      </c>
      <c r="G97" s="13">
        <f>Parameters!$D$19+Parameters!$D$20*'GDP simulation'!AU103</f>
        <v>53.983921441108471</v>
      </c>
      <c r="H97" s="13">
        <f>Parameters!$D$19+Parameters!$D$20*'GDP simulation'!AV103</f>
        <v>58.928590185785083</v>
      </c>
      <c r="I97" s="13">
        <f>Parameters!$D$19+Parameters!$D$20*'GDP simulation'!AW103</f>
        <v>56.652327615263097</v>
      </c>
      <c r="J97" s="13">
        <f>Parameters!$D$19+Parameters!$D$20*'GDP simulation'!AX103</f>
        <v>57.90388305997817</v>
      </c>
      <c r="K97" s="13">
        <f>Parameters!$D$19+Parameters!$D$20*'GDP simulation'!AY103</f>
        <v>61.995406216782712</v>
      </c>
    </row>
    <row r="98" spans="1:11" x14ac:dyDescent="0.35">
      <c r="A98" s="21">
        <v>94</v>
      </c>
      <c r="B98" s="13">
        <f>Parameters!$D$19+Parameters!$D$20*'GDP simulation'!AP104</f>
        <v>51.285832512800127</v>
      </c>
      <c r="C98" s="13">
        <f>Parameters!$D$19+Parameters!$D$20*'GDP simulation'!AQ104</f>
        <v>56.408300295602459</v>
      </c>
      <c r="D98" s="13">
        <f>Parameters!$D$19+Parameters!$D$20*'GDP simulation'!AR104</f>
        <v>57.160374694824327</v>
      </c>
      <c r="E98" s="13">
        <f>Parameters!$D$19+Parameters!$D$20*'GDP simulation'!AS104</f>
        <v>63.448891192856756</v>
      </c>
      <c r="F98" s="13">
        <f>Parameters!$D$19+Parameters!$D$20*'GDP simulation'!AT104</f>
        <v>67.056107963738739</v>
      </c>
      <c r="G98" s="13">
        <f>Parameters!$D$19+Parameters!$D$20*'GDP simulation'!AU104</f>
        <v>72.660521438297494</v>
      </c>
      <c r="H98" s="13">
        <f>Parameters!$D$19+Parameters!$D$20*'GDP simulation'!AV104</f>
        <v>74.938867448508631</v>
      </c>
      <c r="I98" s="13">
        <f>Parameters!$D$19+Parameters!$D$20*'GDP simulation'!AW104</f>
        <v>69.072799971497162</v>
      </c>
      <c r="J98" s="13">
        <f>Parameters!$D$19+Parameters!$D$20*'GDP simulation'!AX104</f>
        <v>67.799510025672532</v>
      </c>
      <c r="K98" s="13">
        <f>Parameters!$D$19+Parameters!$D$20*'GDP simulation'!AY104</f>
        <v>74.611346232255869</v>
      </c>
    </row>
    <row r="99" spans="1:11" x14ac:dyDescent="0.35">
      <c r="A99" s="21">
        <v>95</v>
      </c>
      <c r="B99" s="13">
        <f>Parameters!$D$19+Parameters!$D$20*'GDP simulation'!AP105</f>
        <v>53.057847233411117</v>
      </c>
      <c r="C99" s="13">
        <f>Parameters!$D$19+Parameters!$D$20*'GDP simulation'!AQ105</f>
        <v>50.451336762729149</v>
      </c>
      <c r="D99" s="13">
        <f>Parameters!$D$19+Parameters!$D$20*'GDP simulation'!AR105</f>
        <v>51.692562890343403</v>
      </c>
      <c r="E99" s="13">
        <f>Parameters!$D$19+Parameters!$D$20*'GDP simulation'!AS105</f>
        <v>50.749916461536372</v>
      </c>
      <c r="F99" s="13">
        <f>Parameters!$D$19+Parameters!$D$20*'GDP simulation'!AT105</f>
        <v>50.933037536905992</v>
      </c>
      <c r="G99" s="13">
        <f>Parameters!$D$19+Parameters!$D$20*'GDP simulation'!AU105</f>
        <v>55.755179824768291</v>
      </c>
      <c r="H99" s="13">
        <f>Parameters!$D$19+Parameters!$D$20*'GDP simulation'!AV105</f>
        <v>58.160263915230182</v>
      </c>
      <c r="I99" s="13">
        <f>Parameters!$D$19+Parameters!$D$20*'GDP simulation'!AW105</f>
        <v>65.313706709608056</v>
      </c>
      <c r="J99" s="13">
        <f>Parameters!$D$19+Parameters!$D$20*'GDP simulation'!AX105</f>
        <v>73.214867010997267</v>
      </c>
      <c r="K99" s="13">
        <f>Parameters!$D$19+Parameters!$D$20*'GDP simulation'!AY105</f>
        <v>83.369912705518971</v>
      </c>
    </row>
    <row r="100" spans="1:11" x14ac:dyDescent="0.35">
      <c r="A100" s="21">
        <v>96</v>
      </c>
      <c r="B100" s="13">
        <f>Parameters!$D$19+Parameters!$D$20*'GDP simulation'!AP106</f>
        <v>51.558579666574303</v>
      </c>
      <c r="C100" s="13">
        <f>Parameters!$D$19+Parameters!$D$20*'GDP simulation'!AQ106</f>
        <v>47.435959027419401</v>
      </c>
      <c r="D100" s="13">
        <f>Parameters!$D$19+Parameters!$D$20*'GDP simulation'!AR106</f>
        <v>48.15396613676581</v>
      </c>
      <c r="E100" s="13">
        <f>Parameters!$D$19+Parameters!$D$20*'GDP simulation'!AS106</f>
        <v>48.496813323442858</v>
      </c>
      <c r="F100" s="13">
        <f>Parameters!$D$19+Parameters!$D$20*'GDP simulation'!AT106</f>
        <v>47.712841132221577</v>
      </c>
      <c r="G100" s="13">
        <f>Parameters!$D$19+Parameters!$D$20*'GDP simulation'!AU106</f>
        <v>43.652980358408648</v>
      </c>
      <c r="H100" s="13">
        <f>Parameters!$D$19+Parameters!$D$20*'GDP simulation'!AV106</f>
        <v>41.028611433685853</v>
      </c>
      <c r="I100" s="13">
        <f>Parameters!$D$19+Parameters!$D$20*'GDP simulation'!AW106</f>
        <v>38.76586981601185</v>
      </c>
      <c r="J100" s="13">
        <f>Parameters!$D$19+Parameters!$D$20*'GDP simulation'!AX106</f>
        <v>36.30361618629172</v>
      </c>
      <c r="K100" s="13">
        <f>Parameters!$D$19+Parameters!$D$20*'GDP simulation'!AY106</f>
        <v>33.720879027754663</v>
      </c>
    </row>
    <row r="101" spans="1:11" x14ac:dyDescent="0.35">
      <c r="A101" s="21">
        <v>97</v>
      </c>
      <c r="B101" s="13">
        <f>Parameters!$D$19+Parameters!$D$20*'GDP simulation'!AP107</f>
        <v>57.719512328426703</v>
      </c>
      <c r="C101" s="13">
        <f>Parameters!$D$19+Parameters!$D$20*'GDP simulation'!AQ107</f>
        <v>63.318821036903778</v>
      </c>
      <c r="D101" s="13">
        <f>Parameters!$D$19+Parameters!$D$20*'GDP simulation'!AR107</f>
        <v>61.338892100171293</v>
      </c>
      <c r="E101" s="13">
        <f>Parameters!$D$19+Parameters!$D$20*'GDP simulation'!AS107</f>
        <v>61.58784472648118</v>
      </c>
      <c r="F101" s="13">
        <f>Parameters!$D$19+Parameters!$D$20*'GDP simulation'!AT107</f>
        <v>69.908663121575344</v>
      </c>
      <c r="G101" s="13">
        <f>Parameters!$D$19+Parameters!$D$20*'GDP simulation'!AU107</f>
        <v>68.830678207635401</v>
      </c>
      <c r="H101" s="13">
        <f>Parameters!$D$19+Parameters!$D$20*'GDP simulation'!AV107</f>
        <v>67.77504666872079</v>
      </c>
      <c r="I101" s="13">
        <f>Parameters!$D$19+Parameters!$D$20*'GDP simulation'!AW107</f>
        <v>76.84774351037413</v>
      </c>
      <c r="J101" s="13">
        <f>Parameters!$D$19+Parameters!$D$20*'GDP simulation'!AX107</f>
        <v>77.403265817143335</v>
      </c>
      <c r="K101" s="13">
        <f>Parameters!$D$19+Parameters!$D$20*'GDP simulation'!AY107</f>
        <v>74.53699735093943</v>
      </c>
    </row>
    <row r="102" spans="1:11" x14ac:dyDescent="0.35">
      <c r="A102" s="21">
        <v>98</v>
      </c>
      <c r="B102" s="13">
        <f>Parameters!$D$19+Parameters!$D$20*'GDP simulation'!AP108</f>
        <v>60.457088490395947</v>
      </c>
      <c r="C102" s="13">
        <f>Parameters!$D$19+Parameters!$D$20*'GDP simulation'!AQ108</f>
        <v>65.292856432428493</v>
      </c>
      <c r="D102" s="13">
        <f>Parameters!$D$19+Parameters!$D$20*'GDP simulation'!AR108</f>
        <v>61.898830433678043</v>
      </c>
      <c r="E102" s="13">
        <f>Parameters!$D$19+Parameters!$D$20*'GDP simulation'!AS108</f>
        <v>56.712513676683152</v>
      </c>
      <c r="F102" s="13">
        <f>Parameters!$D$19+Parameters!$D$20*'GDP simulation'!AT108</f>
        <v>55.713902958339709</v>
      </c>
      <c r="G102" s="13">
        <f>Parameters!$D$19+Parameters!$D$20*'GDP simulation'!AU108</f>
        <v>51.512231563866635</v>
      </c>
      <c r="H102" s="13">
        <f>Parameters!$D$19+Parameters!$D$20*'GDP simulation'!AV108</f>
        <v>53.136335573459654</v>
      </c>
      <c r="I102" s="13">
        <f>Parameters!$D$19+Parameters!$D$20*'GDP simulation'!AW108</f>
        <v>54.23606581215428</v>
      </c>
      <c r="J102" s="13">
        <f>Parameters!$D$19+Parameters!$D$20*'GDP simulation'!AX108</f>
        <v>50.753970009117857</v>
      </c>
      <c r="K102" s="13">
        <f>Parameters!$D$19+Parameters!$D$20*'GDP simulation'!AY108</f>
        <v>48.567984578758534</v>
      </c>
    </row>
    <row r="103" spans="1:11" x14ac:dyDescent="0.35">
      <c r="A103" s="21">
        <v>99</v>
      </c>
      <c r="B103" s="13">
        <f>Parameters!$D$19+Parameters!$D$20*'GDP simulation'!AP109</f>
        <v>52.798035337837014</v>
      </c>
      <c r="C103" s="13">
        <f>Parameters!$D$19+Parameters!$D$20*'GDP simulation'!AQ109</f>
        <v>52.025011643967034</v>
      </c>
      <c r="D103" s="13">
        <f>Parameters!$D$19+Parameters!$D$20*'GDP simulation'!AR109</f>
        <v>48.74734445958444</v>
      </c>
      <c r="E103" s="13">
        <f>Parameters!$D$19+Parameters!$D$20*'GDP simulation'!AS109</f>
        <v>48.801684848106838</v>
      </c>
      <c r="F103" s="13">
        <f>Parameters!$D$19+Parameters!$D$20*'GDP simulation'!AT109</f>
        <v>45.81056986283668</v>
      </c>
      <c r="G103" s="13">
        <f>Parameters!$D$19+Parameters!$D$20*'GDP simulation'!AU109</f>
        <v>44.004732829024498</v>
      </c>
      <c r="H103" s="13">
        <f>Parameters!$D$19+Parameters!$D$20*'GDP simulation'!AV109</f>
        <v>43.576837560381925</v>
      </c>
      <c r="I103" s="13">
        <f>Parameters!$D$19+Parameters!$D$20*'GDP simulation'!AW109</f>
        <v>48.2249447658889</v>
      </c>
      <c r="J103" s="13">
        <f>Parameters!$D$19+Parameters!$D$20*'GDP simulation'!AX109</f>
        <v>56.503464101877384</v>
      </c>
      <c r="K103" s="13">
        <f>Parameters!$D$19+Parameters!$D$20*'GDP simulation'!AY109</f>
        <v>62.495088041006071</v>
      </c>
    </row>
    <row r="104" spans="1:11" x14ac:dyDescent="0.35">
      <c r="A104" s="21">
        <v>100</v>
      </c>
      <c r="B104" s="13">
        <f>Parameters!$D$19+Parameters!$D$20*'GDP simulation'!AP110</f>
        <v>48.629629604488485</v>
      </c>
      <c r="C104" s="13">
        <f>Parameters!$D$19+Parameters!$D$20*'GDP simulation'!AQ110</f>
        <v>52.844983805054412</v>
      </c>
      <c r="D104" s="13">
        <f>Parameters!$D$19+Parameters!$D$20*'GDP simulation'!AR110</f>
        <v>51.906543344194475</v>
      </c>
      <c r="E104" s="13">
        <f>Parameters!$D$19+Parameters!$D$20*'GDP simulation'!AS110</f>
        <v>50.353095406813956</v>
      </c>
      <c r="F104" s="13">
        <f>Parameters!$D$19+Parameters!$D$20*'GDP simulation'!AT110</f>
        <v>54.12557538860414</v>
      </c>
      <c r="G104" s="13">
        <f>Parameters!$D$19+Parameters!$D$20*'GDP simulation'!AU110</f>
        <v>57.09535058281687</v>
      </c>
      <c r="H104" s="13">
        <f>Parameters!$D$19+Parameters!$D$20*'GDP simulation'!AV110</f>
        <v>55.001305562665344</v>
      </c>
      <c r="I104" s="13">
        <f>Parameters!$D$19+Parameters!$D$20*'GDP simulation'!AW110</f>
        <v>51.561097451227766</v>
      </c>
      <c r="J104" s="13">
        <f>Parameters!$D$19+Parameters!$D$20*'GDP simulation'!AX110</f>
        <v>56.046250341527021</v>
      </c>
      <c r="K104" s="13">
        <f>Parameters!$D$19+Parameters!$D$20*'GDP simulation'!AY110</f>
        <v>56.581330415437854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113"/>
  <sheetViews>
    <sheetView workbookViewId="0"/>
  </sheetViews>
  <sheetFormatPr defaultRowHeight="14.5" x14ac:dyDescent="0.35"/>
  <cols>
    <col min="14" max="14" width="14.36328125" style="20" bestFit="1" customWidth="1"/>
    <col min="15" max="23" width="14.36328125" bestFit="1" customWidth="1"/>
    <col min="25" max="34" width="11.54296875" bestFit="1" customWidth="1"/>
    <col min="36" max="36" width="22.54296875" style="23" bestFit="1" customWidth="1"/>
    <col min="47" max="47" width="8.90625" style="23"/>
    <col min="49" max="49" width="18.90625" bestFit="1" customWidth="1"/>
    <col min="51" max="51" width="17.90625" bestFit="1" customWidth="1"/>
    <col min="52" max="52" width="11.54296875" customWidth="1"/>
  </cols>
  <sheetData>
    <row r="1" spans="1:54" s="23" customFormat="1" ht="19.75" customHeight="1" x14ac:dyDescent="0.35">
      <c r="A1" s="24" t="s">
        <v>62</v>
      </c>
      <c r="N1" s="20"/>
    </row>
    <row r="2" spans="1:54" s="23" customFormat="1" x14ac:dyDescent="0.35">
      <c r="N2" s="20"/>
    </row>
    <row r="3" spans="1:54" s="23" customFormat="1" x14ac:dyDescent="0.35">
      <c r="N3" s="20"/>
    </row>
    <row r="4" spans="1:54" s="23" customFormat="1" x14ac:dyDescent="0.35">
      <c r="N4" s="20"/>
    </row>
    <row r="5" spans="1:54" s="23" customFormat="1" x14ac:dyDescent="0.35">
      <c r="N5" s="20"/>
      <c r="AY5" s="20"/>
      <c r="AZ5" s="20"/>
      <c r="BA5" s="20"/>
      <c r="BB5" s="20"/>
    </row>
    <row r="6" spans="1:54" x14ac:dyDescent="0.35">
      <c r="AY6" s="20"/>
      <c r="AZ6" s="20"/>
      <c r="BA6" s="20"/>
      <c r="BB6" s="20"/>
    </row>
    <row r="7" spans="1:54" x14ac:dyDescent="0.35">
      <c r="C7" s="59" t="s">
        <v>5</v>
      </c>
      <c r="D7" s="59"/>
      <c r="E7" s="59"/>
      <c r="F7" s="59"/>
      <c r="G7" s="59"/>
      <c r="H7" s="59"/>
      <c r="I7" s="59"/>
      <c r="J7" s="59"/>
      <c r="K7" s="59"/>
      <c r="L7" s="59"/>
      <c r="M7" s="5"/>
      <c r="N7" s="59" t="s">
        <v>10</v>
      </c>
      <c r="O7" s="59"/>
      <c r="P7" s="59"/>
      <c r="Q7" s="59"/>
      <c r="R7" s="59"/>
      <c r="S7" s="59"/>
      <c r="T7" s="59"/>
      <c r="U7" s="59"/>
      <c r="V7" s="59"/>
      <c r="W7" s="59"/>
      <c r="Y7" s="59" t="s">
        <v>14</v>
      </c>
      <c r="Z7" s="59"/>
      <c r="AA7" s="59"/>
      <c r="AB7" s="59"/>
      <c r="AC7" s="59"/>
      <c r="AD7" s="59"/>
      <c r="AE7" s="59"/>
      <c r="AF7" s="59"/>
      <c r="AG7" s="59"/>
      <c r="AH7" s="59"/>
      <c r="AJ7" s="45"/>
      <c r="AK7" s="59" t="s">
        <v>15</v>
      </c>
      <c r="AL7" s="59"/>
      <c r="AM7" s="59"/>
      <c r="AN7" s="59"/>
      <c r="AO7" s="59"/>
      <c r="AP7" s="59"/>
      <c r="AQ7" s="59"/>
      <c r="AR7" s="59"/>
      <c r="AS7" s="59"/>
      <c r="AT7" s="59"/>
      <c r="AU7" s="45"/>
      <c r="AV7" s="8"/>
      <c r="AY7" s="20"/>
      <c r="AZ7" s="19" t="s">
        <v>44</v>
      </c>
      <c r="BA7" s="20"/>
      <c r="BB7" s="20"/>
    </row>
    <row r="8" spans="1:54" ht="29" x14ac:dyDescent="0.35">
      <c r="B8" s="2" t="s">
        <v>19</v>
      </c>
      <c r="C8" s="24">
        <f>YEAR(Parameters!$C$4)</f>
        <v>2023</v>
      </c>
      <c r="D8" s="24">
        <f>C8+1</f>
        <v>2024</v>
      </c>
      <c r="E8" s="24">
        <f t="shared" ref="E8:L8" si="0">D8+1</f>
        <v>2025</v>
      </c>
      <c r="F8" s="24">
        <f t="shared" si="0"/>
        <v>2026</v>
      </c>
      <c r="G8" s="24">
        <f t="shared" si="0"/>
        <v>2027</v>
      </c>
      <c r="H8" s="24">
        <f t="shared" si="0"/>
        <v>2028</v>
      </c>
      <c r="I8" s="24">
        <f t="shared" si="0"/>
        <v>2029</v>
      </c>
      <c r="J8" s="24">
        <f t="shared" si="0"/>
        <v>2030</v>
      </c>
      <c r="K8" s="24">
        <f t="shared" si="0"/>
        <v>2031</v>
      </c>
      <c r="L8" s="24">
        <f t="shared" si="0"/>
        <v>2032</v>
      </c>
      <c r="M8" s="2"/>
      <c r="N8" s="24">
        <f>YEAR(Parameters!$C$4)</f>
        <v>2023</v>
      </c>
      <c r="O8" s="24">
        <f>N8+1</f>
        <v>2024</v>
      </c>
      <c r="P8" s="24">
        <f t="shared" ref="P8:W8" si="1">O8+1</f>
        <v>2025</v>
      </c>
      <c r="Q8" s="24">
        <f t="shared" si="1"/>
        <v>2026</v>
      </c>
      <c r="R8" s="24">
        <f t="shared" si="1"/>
        <v>2027</v>
      </c>
      <c r="S8" s="24">
        <f t="shared" si="1"/>
        <v>2028</v>
      </c>
      <c r="T8" s="24">
        <f t="shared" si="1"/>
        <v>2029</v>
      </c>
      <c r="U8" s="24">
        <f t="shared" si="1"/>
        <v>2030</v>
      </c>
      <c r="V8" s="24">
        <f t="shared" si="1"/>
        <v>2031</v>
      </c>
      <c r="W8" s="24">
        <f t="shared" si="1"/>
        <v>2032</v>
      </c>
      <c r="Y8" s="24">
        <f>YEAR(Parameters!$C$4)</f>
        <v>2023</v>
      </c>
      <c r="Z8" s="24">
        <f>Y8+1</f>
        <v>2024</v>
      </c>
      <c r="AA8" s="24">
        <f t="shared" ref="AA8:AH8" si="2">Z8+1</f>
        <v>2025</v>
      </c>
      <c r="AB8" s="24">
        <f t="shared" si="2"/>
        <v>2026</v>
      </c>
      <c r="AC8" s="24">
        <f t="shared" si="2"/>
        <v>2027</v>
      </c>
      <c r="AD8" s="24">
        <f t="shared" si="2"/>
        <v>2028</v>
      </c>
      <c r="AE8" s="24">
        <f t="shared" si="2"/>
        <v>2029</v>
      </c>
      <c r="AF8" s="24">
        <f t="shared" si="2"/>
        <v>2030</v>
      </c>
      <c r="AG8" s="24">
        <f t="shared" si="2"/>
        <v>2031</v>
      </c>
      <c r="AH8" s="24">
        <f t="shared" si="2"/>
        <v>2032</v>
      </c>
      <c r="AJ8" s="24" t="s">
        <v>19</v>
      </c>
      <c r="AK8" s="24">
        <f>YEAR(Parameters!$C$4)</f>
        <v>2023</v>
      </c>
      <c r="AL8" s="24">
        <f>AK8+1</f>
        <v>2024</v>
      </c>
      <c r="AM8" s="24">
        <f t="shared" ref="AM8:AT8" si="3">AL8+1</f>
        <v>2025</v>
      </c>
      <c r="AN8" s="24">
        <f t="shared" si="3"/>
        <v>2026</v>
      </c>
      <c r="AO8" s="24">
        <f t="shared" si="3"/>
        <v>2027</v>
      </c>
      <c r="AP8" s="24">
        <f t="shared" si="3"/>
        <v>2028</v>
      </c>
      <c r="AQ8" s="24">
        <f t="shared" si="3"/>
        <v>2029</v>
      </c>
      <c r="AR8" s="24">
        <f t="shared" si="3"/>
        <v>2030</v>
      </c>
      <c r="AS8" s="24">
        <f t="shared" si="3"/>
        <v>2031</v>
      </c>
      <c r="AT8" s="24">
        <f t="shared" si="3"/>
        <v>2032</v>
      </c>
      <c r="AU8" s="24"/>
      <c r="AV8" s="24" t="s">
        <v>19</v>
      </c>
      <c r="AW8" s="17" t="s">
        <v>11</v>
      </c>
      <c r="AY8" s="51" t="s">
        <v>45</v>
      </c>
      <c r="AZ8" s="52">
        <f>AVERAGE(AW9:AW108)</f>
        <v>624629.15</v>
      </c>
      <c r="BA8" s="20"/>
      <c r="BB8" s="20"/>
    </row>
    <row r="9" spans="1:54" x14ac:dyDescent="0.35">
      <c r="B9">
        <v>1</v>
      </c>
      <c r="C9" s="4">
        <f>'Budget pizza per day'!B5*Parameters!$C$7</f>
        <v>40563.98356555112</v>
      </c>
      <c r="D9" s="4">
        <f>'Budget pizza per day'!C5*Parameters!$C$7</f>
        <v>41320.81096521335</v>
      </c>
      <c r="E9" s="4">
        <f>'Budget pizza per day'!D5*Parameters!$C$7</f>
        <v>41159.138036617318</v>
      </c>
      <c r="F9" s="4">
        <f>'Budget pizza per day'!E5*Parameters!$C$7</f>
        <v>40710.803294744663</v>
      </c>
      <c r="G9" s="4">
        <f>'Budget pizza per day'!F5*Parameters!$C$7</f>
        <v>40221.797919457858</v>
      </c>
      <c r="H9" s="4">
        <f>'Budget pizza per day'!G5*Parameters!$C$7</f>
        <v>40453.782934350726</v>
      </c>
      <c r="I9" s="4">
        <f>'Budget pizza per day'!H5*Parameters!$C$7</f>
        <v>41255.31465266108</v>
      </c>
      <c r="J9" s="4">
        <f>'Budget pizza per day'!I5*Parameters!$C$7</f>
        <v>42072.313675317404</v>
      </c>
      <c r="K9" s="4">
        <f>'Budget pizza per day'!J5*Parameters!$C$7</f>
        <v>42759.421077262814</v>
      </c>
      <c r="L9" s="4">
        <f>'Budget pizza per day'!K5*Parameters!$C$7</f>
        <v>43225.151817353748</v>
      </c>
      <c r="M9" s="4"/>
      <c r="N9" s="48">
        <f>(Parameters!$C$15+Parameters!$C$17)*C9+Parameters!$C$18+Parameters!$C$6</f>
        <v>264255.93426220445</v>
      </c>
      <c r="O9" s="7">
        <f>(Parameters!$C$15+Parameters!$C$17)*D9+Parameters!$C$18+Parameters!$C$6</f>
        <v>267283.24386085337</v>
      </c>
      <c r="P9" s="7">
        <f>(Parameters!$C$15+Parameters!$C$17)*E9+Parameters!$C$18+Parameters!$C$6</f>
        <v>266636.55214646924</v>
      </c>
      <c r="Q9" s="7">
        <f>(Parameters!$C$15+Parameters!$C$17)*F9+Parameters!$C$18+Parameters!$C$6</f>
        <v>264843.21317897865</v>
      </c>
      <c r="R9" s="7">
        <f>(Parameters!$C$15+Parameters!$C$17)*G9+Parameters!$C$18+Parameters!$C$6</f>
        <v>262887.19167783146</v>
      </c>
      <c r="S9" s="7">
        <f>(Parameters!$C$15+Parameters!$C$17)*H9+Parameters!$C$18+Parameters!$C$6</f>
        <v>263815.13173740287</v>
      </c>
      <c r="T9" s="7">
        <f>(Parameters!$C$15+Parameters!$C$17)*I9+Parameters!$C$18+Parameters!$C$6</f>
        <v>267021.25861064432</v>
      </c>
      <c r="U9" s="7">
        <f>(Parameters!$C$15+Parameters!$C$17)*J9+Parameters!$C$18+Parameters!$C$6</f>
        <v>270289.25470126962</v>
      </c>
      <c r="V9" s="7">
        <f>(Parameters!$C$15+Parameters!$C$17)*K9+Parameters!$C$18+Parameters!$C$6</f>
        <v>273037.68430905126</v>
      </c>
      <c r="W9" s="7">
        <f>(Parameters!$C$15+Parameters!$C$17)*L9+Parameters!$C$18+Parameters!$C$6</f>
        <v>274900.60726941499</v>
      </c>
      <c r="Y9" s="7">
        <f>C9*Parameters!$C$16</f>
        <v>324106.22868875344</v>
      </c>
      <c r="Z9" s="7">
        <f>D9*Parameters!$C$16</f>
        <v>330153.2796120547</v>
      </c>
      <c r="AA9" s="7">
        <f>E9*Parameters!$C$16</f>
        <v>328861.51291257236</v>
      </c>
      <c r="AB9" s="7">
        <f>F9*Parameters!$C$16</f>
        <v>325279.31832500984</v>
      </c>
      <c r="AC9" s="7">
        <f>G9*Parameters!$C$16</f>
        <v>321372.16537646827</v>
      </c>
      <c r="AD9" s="7">
        <f>H9*Parameters!$C$16</f>
        <v>323225.72564546228</v>
      </c>
      <c r="AE9" s="7">
        <f>I9*Parameters!$C$16</f>
        <v>329629.96407476201</v>
      </c>
      <c r="AF9" s="7">
        <f>J9*Parameters!$C$16</f>
        <v>336157.78626578604</v>
      </c>
      <c r="AG9" s="7">
        <f>K9*Parameters!$C$16</f>
        <v>341647.77440732991</v>
      </c>
      <c r="AH9" s="7">
        <f>L9*Parameters!$C$16</f>
        <v>345368.96302065643</v>
      </c>
      <c r="AJ9" s="6">
        <f>B9</f>
        <v>1</v>
      </c>
      <c r="AK9" s="6">
        <f t="shared" ref="AK9:AK40" si="4">Y9-N9</f>
        <v>59850.294426548993</v>
      </c>
      <c r="AL9" s="6">
        <f t="shared" ref="AL9:AL40" si="5">Z9-O9</f>
        <v>62870.035751201329</v>
      </c>
      <c r="AM9" s="6">
        <f t="shared" ref="AM9:AM40" si="6">AA9-P9</f>
        <v>62224.960766103119</v>
      </c>
      <c r="AN9" s="6">
        <f t="shared" ref="AN9:AN40" si="7">AB9-Q9</f>
        <v>60436.105146031186</v>
      </c>
      <c r="AO9" s="6">
        <f t="shared" ref="AO9:AO40" si="8">AC9-R9</f>
        <v>58484.973698636808</v>
      </c>
      <c r="AP9" s="6">
        <f t="shared" ref="AP9:AP40" si="9">AD9-S9</f>
        <v>59410.593908059411</v>
      </c>
      <c r="AQ9" s="6">
        <f t="shared" ref="AQ9:AQ40" si="10">AE9-T9</f>
        <v>62608.705464117695</v>
      </c>
      <c r="AR9" s="6">
        <f t="shared" ref="AR9:AR40" si="11">AF9-U9</f>
        <v>65868.531564516423</v>
      </c>
      <c r="AS9" s="6">
        <f t="shared" ref="AS9:AS40" si="12">AG9-V9</f>
        <v>68610.090098278655</v>
      </c>
      <c r="AT9" s="6">
        <f t="shared" ref="AT9:AT40" si="13">AH9-W9</f>
        <v>70468.355751241441</v>
      </c>
      <c r="AU9" s="6"/>
      <c r="AV9" s="6">
        <f>B9</f>
        <v>1</v>
      </c>
      <c r="AW9" s="6">
        <f>ROUND(SUM(AK9:AT9),0)</f>
        <v>630833</v>
      </c>
      <c r="AY9" s="51" t="s">
        <v>29</v>
      </c>
      <c r="AZ9" s="53">
        <f>_xlfn.STDEV.S(AW9:AW108)</f>
        <v>45837.856347707078</v>
      </c>
      <c r="BA9" s="20"/>
      <c r="BB9" s="20"/>
    </row>
    <row r="10" spans="1:54" x14ac:dyDescent="0.35">
      <c r="B10">
        <v>2</v>
      </c>
      <c r="C10" s="4">
        <f>'Budget pizza per day'!B6*Parameters!$C$7</f>
        <v>40686.559955564713</v>
      </c>
      <c r="D10" s="4">
        <f>'Budget pizza per day'!C6*Parameters!$C$7</f>
        <v>41501.218029419309</v>
      </c>
      <c r="E10" s="4">
        <f>'Budget pizza per day'!D6*Parameters!$C$7</f>
        <v>42295.907741420648</v>
      </c>
      <c r="F10" s="4">
        <f>'Budget pizza per day'!E6*Parameters!$C$7</f>
        <v>41986.763007376328</v>
      </c>
      <c r="G10" s="4">
        <f>'Budget pizza per day'!F6*Parameters!$C$7</f>
        <v>41546.644443392513</v>
      </c>
      <c r="H10" s="4">
        <f>'Budget pizza per day'!G6*Parameters!$C$7</f>
        <v>41243.143532369577</v>
      </c>
      <c r="I10" s="4">
        <f>'Budget pizza per day'!H6*Parameters!$C$7</f>
        <v>41314.103781270314</v>
      </c>
      <c r="J10" s="4">
        <f>'Budget pizza per day'!I6*Parameters!$C$7</f>
        <v>42026.168262469539</v>
      </c>
      <c r="K10" s="4">
        <f>'Budget pizza per day'!J6*Parameters!$C$7</f>
        <v>42699.923573198525</v>
      </c>
      <c r="L10" s="4">
        <f>'Budget pizza per day'!K6*Parameters!$C$7</f>
        <v>42737.388431663647</v>
      </c>
      <c r="M10" s="4"/>
      <c r="N10" s="48">
        <f>(Parameters!$C$15+Parameters!$C$17)*C10+Parameters!$C$18+Parameters!$C$6</f>
        <v>264746.23982225882</v>
      </c>
      <c r="O10" s="7">
        <f>(Parameters!$C$15+Parameters!$C$17)*D10+Parameters!$C$18+Parameters!$C$6</f>
        <v>268004.87211767724</v>
      </c>
      <c r="P10" s="7">
        <f>(Parameters!$C$15+Parameters!$C$17)*E10+Parameters!$C$18+Parameters!$C$6</f>
        <v>271183.63096568256</v>
      </c>
      <c r="Q10" s="7">
        <f>(Parameters!$C$15+Parameters!$C$17)*F10+Parameters!$C$18+Parameters!$C$6</f>
        <v>269947.05202950531</v>
      </c>
      <c r="R10" s="7">
        <f>(Parameters!$C$15+Parameters!$C$17)*G10+Parameters!$C$18+Parameters!$C$6</f>
        <v>268186.57777357008</v>
      </c>
      <c r="S10" s="7">
        <f>(Parameters!$C$15+Parameters!$C$17)*H10+Parameters!$C$18+Parameters!$C$6</f>
        <v>266972.57412947831</v>
      </c>
      <c r="T10" s="7">
        <f>(Parameters!$C$15+Parameters!$C$17)*I10+Parameters!$C$18+Parameters!$C$6</f>
        <v>267256.41512508126</v>
      </c>
      <c r="U10" s="7">
        <f>(Parameters!$C$15+Parameters!$C$17)*J10+Parameters!$C$18+Parameters!$C$6</f>
        <v>270104.67304987815</v>
      </c>
      <c r="V10" s="7">
        <f>(Parameters!$C$15+Parameters!$C$17)*K10+Parameters!$C$18+Parameters!$C$6</f>
        <v>272799.6942927941</v>
      </c>
      <c r="W10" s="7">
        <f>(Parameters!$C$15+Parameters!$C$17)*L10+Parameters!$C$18+Parameters!$C$6</f>
        <v>272949.55372665462</v>
      </c>
      <c r="Y10" s="7">
        <f>C10*Parameters!$C$16</f>
        <v>325085.61404496204</v>
      </c>
      <c r="Z10" s="7">
        <f>D10*Parameters!$C$16</f>
        <v>331594.73205506027</v>
      </c>
      <c r="AA10" s="7">
        <f>E10*Parameters!$C$16</f>
        <v>337944.302853951</v>
      </c>
      <c r="AB10" s="7">
        <f>F10*Parameters!$C$16</f>
        <v>335474.23642893689</v>
      </c>
      <c r="AC10" s="7">
        <f>G10*Parameters!$C$16</f>
        <v>331957.68910270621</v>
      </c>
      <c r="AD10" s="7">
        <f>H10*Parameters!$C$16</f>
        <v>329532.71682363295</v>
      </c>
      <c r="AE10" s="7">
        <f>I10*Parameters!$C$16</f>
        <v>330099.68921234983</v>
      </c>
      <c r="AF10" s="7">
        <f>J10*Parameters!$C$16</f>
        <v>335789.08441713161</v>
      </c>
      <c r="AG10" s="7">
        <f>K10*Parameters!$C$16</f>
        <v>341172.38934985624</v>
      </c>
      <c r="AH10" s="7">
        <f>L10*Parameters!$C$16</f>
        <v>341471.73356899252</v>
      </c>
      <c r="AJ10" s="6">
        <f t="shared" ref="AJ10:AJ73" si="14">B10</f>
        <v>2</v>
      </c>
      <c r="AK10" s="6">
        <f t="shared" si="4"/>
        <v>60339.37422270322</v>
      </c>
      <c r="AL10" s="6">
        <f t="shared" si="5"/>
        <v>63589.859937383037</v>
      </c>
      <c r="AM10" s="6">
        <f t="shared" si="6"/>
        <v>66760.671888268436</v>
      </c>
      <c r="AN10" s="6">
        <f t="shared" si="7"/>
        <v>65527.184399431571</v>
      </c>
      <c r="AO10" s="6">
        <f t="shared" si="8"/>
        <v>63771.111329136125</v>
      </c>
      <c r="AP10" s="6">
        <f t="shared" si="9"/>
        <v>62560.142694154638</v>
      </c>
      <c r="AQ10" s="6">
        <f t="shared" si="10"/>
        <v>62843.274087268568</v>
      </c>
      <c r="AR10" s="6">
        <f t="shared" si="11"/>
        <v>65684.411367253459</v>
      </c>
      <c r="AS10" s="6">
        <f t="shared" si="12"/>
        <v>68372.695057062141</v>
      </c>
      <c r="AT10" s="6">
        <f t="shared" si="13"/>
        <v>68522.179842337908</v>
      </c>
      <c r="AU10" s="6"/>
      <c r="AV10" s="6">
        <f t="shared" ref="AV10:AV73" si="15">B10</f>
        <v>2</v>
      </c>
      <c r="AW10" s="6">
        <f t="shared" ref="AW10:AW73" si="16">ROUND(SUM(AK10:AT10),0)</f>
        <v>647971</v>
      </c>
      <c r="AY10" s="20" t="s">
        <v>46</v>
      </c>
      <c r="AZ10" s="52">
        <f>MIN(AW9:AW108)</f>
        <v>521963</v>
      </c>
      <c r="BA10" s="20"/>
      <c r="BB10" s="20"/>
    </row>
    <row r="11" spans="1:54" x14ac:dyDescent="0.35">
      <c r="B11">
        <v>3</v>
      </c>
      <c r="C11" s="4">
        <f>'Budget pizza per day'!B7*Parameters!$C$7</f>
        <v>40024.810519252256</v>
      </c>
      <c r="D11" s="4">
        <f>'Budget pizza per day'!C7*Parameters!$C$7</f>
        <v>39635.474591686048</v>
      </c>
      <c r="E11" s="4">
        <f>'Budget pizza per day'!D7*Parameters!$C$7</f>
        <v>39394.36775993785</v>
      </c>
      <c r="F11" s="4">
        <f>'Budget pizza per day'!E7*Parameters!$C$7</f>
        <v>39245.600151854866</v>
      </c>
      <c r="G11" s="4">
        <f>'Budget pizza per day'!F7*Parameters!$C$7</f>
        <v>39310.02479980416</v>
      </c>
      <c r="H11" s="4">
        <f>'Budget pizza per day'!G7*Parameters!$C$7</f>
        <v>39109.101391733435</v>
      </c>
      <c r="I11" s="4">
        <f>'Budget pizza per day'!H7*Parameters!$C$7</f>
        <v>38823.527118398888</v>
      </c>
      <c r="J11" s="4">
        <f>'Budget pizza per day'!I7*Parameters!$C$7</f>
        <v>39190.929825003092</v>
      </c>
      <c r="K11" s="4">
        <f>'Budget pizza per day'!J7*Parameters!$C$7</f>
        <v>39276.208512360878</v>
      </c>
      <c r="L11" s="4">
        <f>'Budget pizza per day'!K7*Parameters!$C$7</f>
        <v>39196.907787767675</v>
      </c>
      <c r="M11" s="4"/>
      <c r="N11" s="48">
        <f>(Parameters!$C$15+Parameters!$C$17)*C11+Parameters!$C$18+Parameters!$C$6</f>
        <v>262099.24207700902</v>
      </c>
      <c r="O11" s="7">
        <f>(Parameters!$C$15+Parameters!$C$17)*D11+Parameters!$C$18+Parameters!$C$6</f>
        <v>260541.89836674419</v>
      </c>
      <c r="P11" s="7">
        <f>(Parameters!$C$15+Parameters!$C$17)*E11+Parameters!$C$18+Parameters!$C$6</f>
        <v>259577.4710397514</v>
      </c>
      <c r="Q11" s="7">
        <f>(Parameters!$C$15+Parameters!$C$17)*F11+Parameters!$C$18+Parameters!$C$6</f>
        <v>258982.40060741946</v>
      </c>
      <c r="R11" s="7">
        <f>(Parameters!$C$15+Parameters!$C$17)*G11+Parameters!$C$18+Parameters!$C$6</f>
        <v>259240.09919921664</v>
      </c>
      <c r="S11" s="7">
        <f>(Parameters!$C$15+Parameters!$C$17)*H11+Parameters!$C$18+Parameters!$C$6</f>
        <v>258436.40556693374</v>
      </c>
      <c r="T11" s="7">
        <f>(Parameters!$C$15+Parameters!$C$17)*I11+Parameters!$C$18+Parameters!$C$6</f>
        <v>257294.10847359555</v>
      </c>
      <c r="U11" s="7">
        <f>(Parameters!$C$15+Parameters!$C$17)*J11+Parameters!$C$18+Parameters!$C$6</f>
        <v>258763.71930001237</v>
      </c>
      <c r="V11" s="7">
        <f>(Parameters!$C$15+Parameters!$C$17)*K11+Parameters!$C$18+Parameters!$C$6</f>
        <v>259104.83404944351</v>
      </c>
      <c r="W11" s="7">
        <f>(Parameters!$C$15+Parameters!$C$17)*L11+Parameters!$C$18+Parameters!$C$6</f>
        <v>258787.6311510707</v>
      </c>
      <c r="Y11" s="7">
        <f>C11*Parameters!$C$16</f>
        <v>319798.23604882555</v>
      </c>
      <c r="Z11" s="7">
        <f>D11*Parameters!$C$16</f>
        <v>316687.44198757154</v>
      </c>
      <c r="AA11" s="7">
        <f>E11*Parameters!$C$16</f>
        <v>314760.99840190343</v>
      </c>
      <c r="AB11" s="7">
        <f>F11*Parameters!$C$16</f>
        <v>313572.3452133204</v>
      </c>
      <c r="AC11" s="7">
        <f>G11*Parameters!$C$16</f>
        <v>314087.09815043525</v>
      </c>
      <c r="AD11" s="7">
        <f>H11*Parameters!$C$16</f>
        <v>312481.72011995013</v>
      </c>
      <c r="AE11" s="7">
        <f>I11*Parameters!$C$16</f>
        <v>310199.9816760071</v>
      </c>
      <c r="AF11" s="7">
        <f>J11*Parameters!$C$16</f>
        <v>313135.52930177469</v>
      </c>
      <c r="AG11" s="7">
        <f>K11*Parameters!$C$16</f>
        <v>313816.90601376339</v>
      </c>
      <c r="AH11" s="7">
        <f>L11*Parameters!$C$16</f>
        <v>313183.29322426376</v>
      </c>
      <c r="AJ11" s="6">
        <f t="shared" si="14"/>
        <v>3</v>
      </c>
      <c r="AK11" s="6">
        <f t="shared" si="4"/>
        <v>57698.993971816526</v>
      </c>
      <c r="AL11" s="6">
        <f t="shared" si="5"/>
        <v>56145.543620827346</v>
      </c>
      <c r="AM11" s="6">
        <f t="shared" si="6"/>
        <v>55183.527362152032</v>
      </c>
      <c r="AN11" s="6">
        <f t="shared" si="7"/>
        <v>54589.944605900935</v>
      </c>
      <c r="AO11" s="6">
        <f t="shared" si="8"/>
        <v>54846.998951218615</v>
      </c>
      <c r="AP11" s="6">
        <f t="shared" si="9"/>
        <v>54045.314553016389</v>
      </c>
      <c r="AQ11" s="6">
        <f t="shared" si="10"/>
        <v>52905.873202411545</v>
      </c>
      <c r="AR11" s="6">
        <f t="shared" si="11"/>
        <v>54371.810001762322</v>
      </c>
      <c r="AS11" s="6">
        <f t="shared" si="12"/>
        <v>54712.071964319883</v>
      </c>
      <c r="AT11" s="6">
        <f t="shared" si="13"/>
        <v>54395.66207319306</v>
      </c>
      <c r="AU11" s="6"/>
      <c r="AV11" s="6">
        <f t="shared" si="15"/>
        <v>3</v>
      </c>
      <c r="AW11" s="6">
        <f t="shared" si="16"/>
        <v>548896</v>
      </c>
      <c r="AY11" s="20" t="s">
        <v>47</v>
      </c>
      <c r="AZ11" s="52">
        <f>MAX(AW9:AW108)</f>
        <v>757123</v>
      </c>
      <c r="BA11" s="20"/>
      <c r="BB11" s="20"/>
    </row>
    <row r="12" spans="1:54" x14ac:dyDescent="0.35">
      <c r="B12">
        <v>4</v>
      </c>
      <c r="C12" s="4">
        <f>'Budget pizza per day'!B8*Parameters!$C$7</f>
        <v>40047.573459398052</v>
      </c>
      <c r="D12" s="4">
        <f>'Budget pizza per day'!C8*Parameters!$C$7</f>
        <v>40082.612681997562</v>
      </c>
      <c r="E12" s="4">
        <f>'Budget pizza per day'!D8*Parameters!$C$7</f>
        <v>40412.632617986579</v>
      </c>
      <c r="F12" s="4">
        <f>'Budget pizza per day'!E8*Parameters!$C$7</f>
        <v>41014.989299878645</v>
      </c>
      <c r="G12" s="4">
        <f>'Budget pizza per day'!F8*Parameters!$C$7</f>
        <v>40805.80361505349</v>
      </c>
      <c r="H12" s="4">
        <f>'Budget pizza per day'!G8*Parameters!$C$7</f>
        <v>40841.504590649471</v>
      </c>
      <c r="I12" s="4">
        <f>'Budget pizza per day'!H8*Parameters!$C$7</f>
        <v>41293.860285024813</v>
      </c>
      <c r="J12" s="4">
        <f>'Budget pizza per day'!I8*Parameters!$C$7</f>
        <v>41655.094916548827</v>
      </c>
      <c r="K12" s="4">
        <f>'Budget pizza per day'!J8*Parameters!$C$7</f>
        <v>42339.873815285318</v>
      </c>
      <c r="L12" s="4">
        <f>'Budget pizza per day'!K8*Parameters!$C$7</f>
        <v>42703.539861111247</v>
      </c>
      <c r="M12" s="4"/>
      <c r="N12" s="48">
        <f>(Parameters!$C$15+Parameters!$C$17)*C12+Parameters!$C$18+Parameters!$C$6</f>
        <v>262190.29383759224</v>
      </c>
      <c r="O12" s="7">
        <f>(Parameters!$C$15+Parameters!$C$17)*D12+Parameters!$C$18+Parameters!$C$6</f>
        <v>262330.45072799025</v>
      </c>
      <c r="P12" s="7">
        <f>(Parameters!$C$15+Parameters!$C$17)*E12+Parameters!$C$18+Parameters!$C$6</f>
        <v>263650.53047194635</v>
      </c>
      <c r="Q12" s="7">
        <f>(Parameters!$C$15+Parameters!$C$17)*F12+Parameters!$C$18+Parameters!$C$6</f>
        <v>266059.95719951461</v>
      </c>
      <c r="R12" s="7">
        <f>(Parameters!$C$15+Parameters!$C$17)*G12+Parameters!$C$18+Parameters!$C$6</f>
        <v>265223.21446021396</v>
      </c>
      <c r="S12" s="7">
        <f>(Parameters!$C$15+Parameters!$C$17)*H12+Parameters!$C$18+Parameters!$C$6</f>
        <v>265366.01836259791</v>
      </c>
      <c r="T12" s="7">
        <f>(Parameters!$C$15+Parameters!$C$17)*I12+Parameters!$C$18+Parameters!$C$6</f>
        <v>267175.44114009925</v>
      </c>
      <c r="U12" s="7">
        <f>(Parameters!$C$15+Parameters!$C$17)*J12+Parameters!$C$18+Parameters!$C$6</f>
        <v>268620.37966619531</v>
      </c>
      <c r="V12" s="7">
        <f>(Parameters!$C$15+Parameters!$C$17)*K12+Parameters!$C$18+Parameters!$C$6</f>
        <v>271359.49526114127</v>
      </c>
      <c r="W12" s="7">
        <f>(Parameters!$C$15+Parameters!$C$17)*L12+Parameters!$C$18+Parameters!$C$6</f>
        <v>272814.15944444499</v>
      </c>
      <c r="Y12" s="7">
        <f>C12*Parameters!$C$16</f>
        <v>319980.11194059043</v>
      </c>
      <c r="Z12" s="7">
        <f>D12*Parameters!$C$16</f>
        <v>320260.07532916055</v>
      </c>
      <c r="AA12" s="7">
        <f>E12*Parameters!$C$16</f>
        <v>322896.9346177128</v>
      </c>
      <c r="AB12" s="7">
        <f>F12*Parameters!$C$16</f>
        <v>327709.76450603036</v>
      </c>
      <c r="AC12" s="7">
        <f>G12*Parameters!$C$16</f>
        <v>326038.37088427739</v>
      </c>
      <c r="AD12" s="7">
        <f>H12*Parameters!$C$16</f>
        <v>326323.62167928927</v>
      </c>
      <c r="AE12" s="7">
        <f>I12*Parameters!$C$16</f>
        <v>329937.94367734826</v>
      </c>
      <c r="AF12" s="7">
        <f>J12*Parameters!$C$16</f>
        <v>332824.20838322514</v>
      </c>
      <c r="AG12" s="7">
        <f>K12*Parameters!$C$16</f>
        <v>338295.59178412968</v>
      </c>
      <c r="AH12" s="7">
        <f>L12*Parameters!$C$16</f>
        <v>341201.28349027887</v>
      </c>
      <c r="AJ12" s="6">
        <f t="shared" si="14"/>
        <v>4</v>
      </c>
      <c r="AK12" s="6">
        <f t="shared" si="4"/>
        <v>57789.818102998193</v>
      </c>
      <c r="AL12" s="6">
        <f t="shared" si="5"/>
        <v>57929.624601170304</v>
      </c>
      <c r="AM12" s="6">
        <f t="shared" si="6"/>
        <v>59246.404145766457</v>
      </c>
      <c r="AN12" s="6">
        <f t="shared" si="7"/>
        <v>61649.807306515751</v>
      </c>
      <c r="AO12" s="6">
        <f t="shared" si="8"/>
        <v>60815.156424063432</v>
      </c>
      <c r="AP12" s="6">
        <f t="shared" si="9"/>
        <v>60957.603316691355</v>
      </c>
      <c r="AQ12" s="6">
        <f t="shared" si="10"/>
        <v>62762.502537249005</v>
      </c>
      <c r="AR12" s="6">
        <f t="shared" si="11"/>
        <v>64203.828717029828</v>
      </c>
      <c r="AS12" s="6">
        <f t="shared" si="12"/>
        <v>66936.096522988402</v>
      </c>
      <c r="AT12" s="6">
        <f t="shared" si="13"/>
        <v>68387.124045833887</v>
      </c>
      <c r="AU12" s="6"/>
      <c r="AV12" s="6">
        <f t="shared" si="15"/>
        <v>4</v>
      </c>
      <c r="AW12" s="6">
        <f t="shared" si="16"/>
        <v>620678</v>
      </c>
      <c r="AY12" s="20" t="s">
        <v>48</v>
      </c>
      <c r="AZ12" s="57">
        <v>620304</v>
      </c>
      <c r="BA12" s="54" t="s">
        <v>57</v>
      </c>
      <c r="BB12" s="52"/>
    </row>
    <row r="13" spans="1:54" x14ac:dyDescent="0.35">
      <c r="B13">
        <v>5</v>
      </c>
      <c r="C13" s="4">
        <f>'Budget pizza per day'!B9*Parameters!$C$7</f>
        <v>40579.276157788248</v>
      </c>
      <c r="D13" s="4">
        <f>'Budget pizza per day'!C9*Parameters!$C$7</f>
        <v>40426.806963659132</v>
      </c>
      <c r="E13" s="4">
        <f>'Budget pizza per day'!D9*Parameters!$C$7</f>
        <v>40826.313206562438</v>
      </c>
      <c r="F13" s="4">
        <f>'Budget pizza per day'!E9*Parameters!$C$7</f>
        <v>41117.012130587129</v>
      </c>
      <c r="G13" s="4">
        <f>'Budget pizza per day'!F9*Parameters!$C$7</f>
        <v>41178.506081731532</v>
      </c>
      <c r="H13" s="4">
        <f>'Budget pizza per day'!G9*Parameters!$C$7</f>
        <v>41539.895754181962</v>
      </c>
      <c r="I13" s="4">
        <f>'Budget pizza per day'!H9*Parameters!$C$7</f>
        <v>41672.955238243681</v>
      </c>
      <c r="J13" s="4">
        <f>'Budget pizza per day'!I9*Parameters!$C$7</f>
        <v>42244.485225326258</v>
      </c>
      <c r="K13" s="4">
        <f>'Budget pizza per day'!J9*Parameters!$C$7</f>
        <v>42551.075115036496</v>
      </c>
      <c r="L13" s="4">
        <f>'Budget pizza per day'!K9*Parameters!$C$7</f>
        <v>42512.312301383383</v>
      </c>
      <c r="M13" s="4"/>
      <c r="N13" s="48">
        <f>(Parameters!$C$15+Parameters!$C$17)*C13+Parameters!$C$18+Parameters!$C$6</f>
        <v>264317.10463115299</v>
      </c>
      <c r="O13" s="7">
        <f>(Parameters!$C$15+Parameters!$C$17)*D13+Parameters!$C$18+Parameters!$C$6</f>
        <v>263707.2278546365</v>
      </c>
      <c r="P13" s="7">
        <f>(Parameters!$C$15+Parameters!$C$17)*E13+Parameters!$C$18+Parameters!$C$6</f>
        <v>265305.25282624975</v>
      </c>
      <c r="Q13" s="7">
        <f>(Parameters!$C$15+Parameters!$C$17)*F13+Parameters!$C$18+Parameters!$C$6</f>
        <v>266468.04852234852</v>
      </c>
      <c r="R13" s="7">
        <f>(Parameters!$C$15+Parameters!$C$17)*G13+Parameters!$C$18+Parameters!$C$6</f>
        <v>266714.0243269261</v>
      </c>
      <c r="S13" s="7">
        <f>(Parameters!$C$15+Parameters!$C$17)*H13+Parameters!$C$18+Parameters!$C$6</f>
        <v>268159.58301672782</v>
      </c>
      <c r="T13" s="7">
        <f>(Parameters!$C$15+Parameters!$C$17)*I13+Parameters!$C$18+Parameters!$C$6</f>
        <v>268691.82095297473</v>
      </c>
      <c r="U13" s="7">
        <f>(Parameters!$C$15+Parameters!$C$17)*J13+Parameters!$C$18+Parameters!$C$6</f>
        <v>270977.94090130506</v>
      </c>
      <c r="V13" s="7">
        <f>(Parameters!$C$15+Parameters!$C$17)*K13+Parameters!$C$18+Parameters!$C$6</f>
        <v>272204.30046014598</v>
      </c>
      <c r="W13" s="7">
        <f>(Parameters!$C$15+Parameters!$C$17)*L13+Parameters!$C$18+Parameters!$C$6</f>
        <v>272049.24920553353</v>
      </c>
      <c r="Y13" s="7">
        <f>C13*Parameters!$C$16</f>
        <v>324228.41650072811</v>
      </c>
      <c r="Z13" s="7">
        <f>D13*Parameters!$C$16</f>
        <v>323010.18763963645</v>
      </c>
      <c r="AA13" s="7">
        <f>E13*Parameters!$C$16</f>
        <v>326202.24252043391</v>
      </c>
      <c r="AB13" s="7">
        <f>F13*Parameters!$C$16</f>
        <v>328524.92692339118</v>
      </c>
      <c r="AC13" s="7">
        <f>G13*Parameters!$C$16</f>
        <v>329016.26359303494</v>
      </c>
      <c r="AD13" s="7">
        <f>H13*Parameters!$C$16</f>
        <v>331903.7670759139</v>
      </c>
      <c r="AE13" s="7">
        <f>I13*Parameters!$C$16</f>
        <v>332966.91235356702</v>
      </c>
      <c r="AF13" s="7">
        <f>J13*Parameters!$C$16</f>
        <v>337533.43695035682</v>
      </c>
      <c r="AG13" s="7">
        <f>K13*Parameters!$C$16</f>
        <v>339983.09016914159</v>
      </c>
      <c r="AH13" s="7">
        <f>L13*Parameters!$C$16</f>
        <v>339673.37528805324</v>
      </c>
      <c r="AJ13" s="6">
        <f t="shared" si="14"/>
        <v>5</v>
      </c>
      <c r="AK13" s="6">
        <f t="shared" si="4"/>
        <v>59911.311869575118</v>
      </c>
      <c r="AL13" s="6">
        <f t="shared" si="5"/>
        <v>59302.959784999955</v>
      </c>
      <c r="AM13" s="6">
        <f t="shared" si="6"/>
        <v>60896.989694184158</v>
      </c>
      <c r="AN13" s="6">
        <f t="shared" si="7"/>
        <v>62056.878401042661</v>
      </c>
      <c r="AO13" s="6">
        <f t="shared" si="8"/>
        <v>62302.239266108838</v>
      </c>
      <c r="AP13" s="6">
        <f t="shared" si="9"/>
        <v>63744.184059186082</v>
      </c>
      <c r="AQ13" s="6">
        <f t="shared" si="10"/>
        <v>64275.091400592297</v>
      </c>
      <c r="AR13" s="6">
        <f t="shared" si="11"/>
        <v>66555.496049051755</v>
      </c>
      <c r="AS13" s="6">
        <f t="shared" si="12"/>
        <v>67778.78970899561</v>
      </c>
      <c r="AT13" s="6">
        <f t="shared" si="13"/>
        <v>67624.12608251971</v>
      </c>
      <c r="AU13" s="6"/>
      <c r="AV13" s="6">
        <f t="shared" si="15"/>
        <v>5</v>
      </c>
      <c r="AW13" s="6">
        <f t="shared" si="16"/>
        <v>634448</v>
      </c>
      <c r="AY13" s="20"/>
      <c r="AZ13" s="52"/>
      <c r="BA13" s="20"/>
      <c r="BB13" s="20"/>
    </row>
    <row r="14" spans="1:54" x14ac:dyDescent="0.35">
      <c r="B14">
        <v>6</v>
      </c>
      <c r="C14" s="4">
        <f>'Budget pizza per day'!B10*Parameters!$C$7</f>
        <v>40366.391221909391</v>
      </c>
      <c r="D14" s="4">
        <f>'Budget pizza per day'!C10*Parameters!$C$7</f>
        <v>40995.751189342722</v>
      </c>
      <c r="E14" s="4">
        <f>'Budget pizza per day'!D10*Parameters!$C$7</f>
        <v>41385.683985205673</v>
      </c>
      <c r="F14" s="4">
        <f>'Budget pizza per day'!E10*Parameters!$C$7</f>
        <v>41373.316392891989</v>
      </c>
      <c r="G14" s="4">
        <f>'Budget pizza per day'!F10*Parameters!$C$7</f>
        <v>42164.896101974082</v>
      </c>
      <c r="H14" s="4">
        <f>'Budget pizza per day'!G10*Parameters!$C$7</f>
        <v>42464.100234507823</v>
      </c>
      <c r="I14" s="4">
        <f>'Budget pizza per day'!H10*Parameters!$C$7</f>
        <v>42262.273054404483</v>
      </c>
      <c r="J14" s="4">
        <f>'Budget pizza per day'!I10*Parameters!$C$7</f>
        <v>42901.021221154602</v>
      </c>
      <c r="K14" s="4">
        <f>'Budget pizza per day'!J10*Parameters!$C$7</f>
        <v>44095.862581755799</v>
      </c>
      <c r="L14" s="4">
        <f>'Budget pizza per day'!K10*Parameters!$C$7</f>
        <v>44488.753180126208</v>
      </c>
      <c r="M14" s="4"/>
      <c r="N14" s="48">
        <f>(Parameters!$C$15+Parameters!$C$17)*C14+Parameters!$C$18+Parameters!$C$6</f>
        <v>263465.56488763756</v>
      </c>
      <c r="O14" s="7">
        <f>(Parameters!$C$15+Parameters!$C$17)*D14+Parameters!$C$18+Parameters!$C$6</f>
        <v>265983.00475737092</v>
      </c>
      <c r="P14" s="7">
        <f>(Parameters!$C$15+Parameters!$C$17)*E14+Parameters!$C$18+Parameters!$C$6</f>
        <v>267542.73594082269</v>
      </c>
      <c r="Q14" s="7">
        <f>(Parameters!$C$15+Parameters!$C$17)*F14+Parameters!$C$18+Parameters!$C$6</f>
        <v>267493.26557156793</v>
      </c>
      <c r="R14" s="7">
        <f>(Parameters!$C$15+Parameters!$C$17)*G14+Parameters!$C$18+Parameters!$C$6</f>
        <v>270659.58440789633</v>
      </c>
      <c r="S14" s="7">
        <f>(Parameters!$C$15+Parameters!$C$17)*H14+Parameters!$C$18+Parameters!$C$6</f>
        <v>271856.40093803126</v>
      </c>
      <c r="T14" s="7">
        <f>(Parameters!$C$15+Parameters!$C$17)*I14+Parameters!$C$18+Parameters!$C$6</f>
        <v>271049.0922176179</v>
      </c>
      <c r="U14" s="7">
        <f>(Parameters!$C$15+Parameters!$C$17)*J14+Parameters!$C$18+Parameters!$C$6</f>
        <v>273604.08488461841</v>
      </c>
      <c r="V14" s="7">
        <f>(Parameters!$C$15+Parameters!$C$17)*K14+Parameters!$C$18+Parameters!$C$6</f>
        <v>278383.45032702317</v>
      </c>
      <c r="W14" s="7">
        <f>(Parameters!$C$15+Parameters!$C$17)*L14+Parameters!$C$18+Parameters!$C$6</f>
        <v>279955.01272050483</v>
      </c>
      <c r="Y14" s="7">
        <f>C14*Parameters!$C$16</f>
        <v>322527.46586305602</v>
      </c>
      <c r="Z14" s="7">
        <f>D14*Parameters!$C$16</f>
        <v>327556.05200284836</v>
      </c>
      <c r="AA14" s="7">
        <f>E14*Parameters!$C$16</f>
        <v>330671.61504179332</v>
      </c>
      <c r="AB14" s="7">
        <f>F14*Parameters!$C$16</f>
        <v>330572.79797920701</v>
      </c>
      <c r="AC14" s="7">
        <f>G14*Parameters!$C$16</f>
        <v>336897.51985477289</v>
      </c>
      <c r="AD14" s="7">
        <f>H14*Parameters!$C$16</f>
        <v>339288.16087371751</v>
      </c>
      <c r="AE14" s="7">
        <f>I14*Parameters!$C$16</f>
        <v>337675.56170469185</v>
      </c>
      <c r="AF14" s="7">
        <f>J14*Parameters!$C$16</f>
        <v>342779.1595570253</v>
      </c>
      <c r="AG14" s="7">
        <f>K14*Parameters!$C$16</f>
        <v>352325.94202822883</v>
      </c>
      <c r="AH14" s="7">
        <f>L14*Parameters!$C$16</f>
        <v>355465.13790920842</v>
      </c>
      <c r="AJ14" s="6">
        <f t="shared" si="14"/>
        <v>6</v>
      </c>
      <c r="AK14" s="6">
        <f t="shared" si="4"/>
        <v>59061.900975418452</v>
      </c>
      <c r="AL14" s="6">
        <f t="shared" si="5"/>
        <v>61573.047245477443</v>
      </c>
      <c r="AM14" s="6">
        <f t="shared" si="6"/>
        <v>63128.879100970633</v>
      </c>
      <c r="AN14" s="6">
        <f t="shared" si="7"/>
        <v>63079.532407639083</v>
      </c>
      <c r="AO14" s="6">
        <f t="shared" si="8"/>
        <v>66237.935446876567</v>
      </c>
      <c r="AP14" s="6">
        <f t="shared" si="9"/>
        <v>67431.759935686248</v>
      </c>
      <c r="AQ14" s="6">
        <f t="shared" si="10"/>
        <v>66626.469487073948</v>
      </c>
      <c r="AR14" s="6">
        <f t="shared" si="11"/>
        <v>69175.074672406889</v>
      </c>
      <c r="AS14" s="6">
        <f t="shared" si="12"/>
        <v>73942.491701205669</v>
      </c>
      <c r="AT14" s="6">
        <f t="shared" si="13"/>
        <v>75510.125188703591</v>
      </c>
      <c r="AU14" s="6"/>
      <c r="AV14" s="6">
        <f t="shared" si="15"/>
        <v>6</v>
      </c>
      <c r="AW14" s="6">
        <f t="shared" si="16"/>
        <v>665767</v>
      </c>
      <c r="AY14" s="20"/>
      <c r="AZ14" s="20"/>
      <c r="BA14" s="20"/>
      <c r="BB14" s="23"/>
    </row>
    <row r="15" spans="1:54" x14ac:dyDescent="0.35">
      <c r="B15">
        <v>7</v>
      </c>
      <c r="C15" s="4">
        <f>'Budget pizza per day'!B11*Parameters!$C$7</f>
        <v>40268.005181639259</v>
      </c>
      <c r="D15" s="4">
        <f>'Budget pizza per day'!C11*Parameters!$C$7</f>
        <v>40410.331285070417</v>
      </c>
      <c r="E15" s="4">
        <f>'Budget pizza per day'!D11*Parameters!$C$7</f>
        <v>40127.898784875695</v>
      </c>
      <c r="F15" s="4">
        <f>'Budget pizza per day'!E11*Parameters!$C$7</f>
        <v>40246.278658349853</v>
      </c>
      <c r="G15" s="4">
        <f>'Budget pizza per day'!F11*Parameters!$C$7</f>
        <v>39969.936609291799</v>
      </c>
      <c r="H15" s="4">
        <f>'Budget pizza per day'!G11*Parameters!$C$7</f>
        <v>40320.542069811992</v>
      </c>
      <c r="I15" s="4">
        <f>'Budget pizza per day'!H11*Parameters!$C$7</f>
        <v>40373.32338207413</v>
      </c>
      <c r="J15" s="4">
        <f>'Budget pizza per day'!I11*Parameters!$C$7</f>
        <v>40570.523680016231</v>
      </c>
      <c r="K15" s="4">
        <f>'Budget pizza per day'!J11*Parameters!$C$7</f>
        <v>40652.736561752703</v>
      </c>
      <c r="L15" s="4">
        <f>'Budget pizza per day'!K11*Parameters!$C$7</f>
        <v>41234.975541168344</v>
      </c>
      <c r="M15" s="4"/>
      <c r="N15" s="48">
        <f>(Parameters!$C$15+Parameters!$C$17)*C15+Parameters!$C$18+Parameters!$C$6</f>
        <v>263072.02072655701</v>
      </c>
      <c r="O15" s="7">
        <f>(Parameters!$C$15+Parameters!$C$17)*D15+Parameters!$C$18+Parameters!$C$6</f>
        <v>263641.3251402817</v>
      </c>
      <c r="P15" s="7">
        <f>(Parameters!$C$15+Parameters!$C$17)*E15+Parameters!$C$18+Parameters!$C$6</f>
        <v>262511.59513950278</v>
      </c>
      <c r="Q15" s="7">
        <f>(Parameters!$C$15+Parameters!$C$17)*F15+Parameters!$C$18+Parameters!$C$6</f>
        <v>262985.11463339941</v>
      </c>
      <c r="R15" s="7">
        <f>(Parameters!$C$15+Parameters!$C$17)*G15+Parameters!$C$18+Parameters!$C$6</f>
        <v>261879.7464371672</v>
      </c>
      <c r="S15" s="7">
        <f>(Parameters!$C$15+Parameters!$C$17)*H15+Parameters!$C$18+Parameters!$C$6</f>
        <v>263282.16827924794</v>
      </c>
      <c r="T15" s="7">
        <f>(Parameters!$C$15+Parameters!$C$17)*I15+Parameters!$C$18+Parameters!$C$6</f>
        <v>263493.29352829652</v>
      </c>
      <c r="U15" s="7">
        <f>(Parameters!$C$15+Parameters!$C$17)*J15+Parameters!$C$18+Parameters!$C$6</f>
        <v>264282.0947200649</v>
      </c>
      <c r="V15" s="7">
        <f>(Parameters!$C$15+Parameters!$C$17)*K15+Parameters!$C$18+Parameters!$C$6</f>
        <v>264610.94624701084</v>
      </c>
      <c r="W15" s="7">
        <f>(Parameters!$C$15+Parameters!$C$17)*L15+Parameters!$C$18+Parameters!$C$6</f>
        <v>266939.90216467337</v>
      </c>
      <c r="Y15" s="7">
        <f>C15*Parameters!$C$16</f>
        <v>321741.36140129768</v>
      </c>
      <c r="Z15" s="7">
        <f>D15*Parameters!$C$16</f>
        <v>322878.54696771264</v>
      </c>
      <c r="AA15" s="7">
        <f>E15*Parameters!$C$16</f>
        <v>320621.91129115684</v>
      </c>
      <c r="AB15" s="7">
        <f>F15*Parameters!$C$16</f>
        <v>321567.76648021536</v>
      </c>
      <c r="AC15" s="7">
        <f>G15*Parameters!$C$16</f>
        <v>319359.79350824148</v>
      </c>
      <c r="AD15" s="7">
        <f>H15*Parameters!$C$16</f>
        <v>322161.13113779784</v>
      </c>
      <c r="AE15" s="7">
        <f>I15*Parameters!$C$16</f>
        <v>322582.85382277233</v>
      </c>
      <c r="AF15" s="7">
        <f>J15*Parameters!$C$16</f>
        <v>324158.48420332972</v>
      </c>
      <c r="AG15" s="7">
        <f>K15*Parameters!$C$16</f>
        <v>324815.36512840411</v>
      </c>
      <c r="AH15" s="7">
        <f>L15*Parameters!$C$16</f>
        <v>329467.45457393507</v>
      </c>
      <c r="AJ15" s="6">
        <f t="shared" si="14"/>
        <v>7</v>
      </c>
      <c r="AK15" s="6">
        <f t="shared" si="4"/>
        <v>58669.34067474067</v>
      </c>
      <c r="AL15" s="6">
        <f t="shared" si="5"/>
        <v>59237.221827430942</v>
      </c>
      <c r="AM15" s="6">
        <f t="shared" si="6"/>
        <v>58110.316151654057</v>
      </c>
      <c r="AN15" s="6">
        <f t="shared" si="7"/>
        <v>58582.651846815948</v>
      </c>
      <c r="AO15" s="6">
        <f t="shared" si="8"/>
        <v>57480.047071074281</v>
      </c>
      <c r="AP15" s="6">
        <f t="shared" si="9"/>
        <v>58878.962858549901</v>
      </c>
      <c r="AQ15" s="6">
        <f t="shared" si="10"/>
        <v>59089.560294475814</v>
      </c>
      <c r="AR15" s="6">
        <f t="shared" si="11"/>
        <v>59876.389483264822</v>
      </c>
      <c r="AS15" s="6">
        <f t="shared" si="12"/>
        <v>60204.418881393271</v>
      </c>
      <c r="AT15" s="6">
        <f t="shared" si="13"/>
        <v>62527.552409261698</v>
      </c>
      <c r="AU15" s="6"/>
      <c r="AV15" s="6">
        <f t="shared" si="15"/>
        <v>7</v>
      </c>
      <c r="AW15" s="6">
        <f t="shared" si="16"/>
        <v>592656</v>
      </c>
      <c r="AY15" s="20"/>
      <c r="AZ15" s="20"/>
      <c r="BA15" s="20"/>
      <c r="BB15" s="20"/>
    </row>
    <row r="16" spans="1:54" x14ac:dyDescent="0.35">
      <c r="B16">
        <v>8</v>
      </c>
      <c r="C16" s="4">
        <f>'Budget pizza per day'!B12*Parameters!$C$7</f>
        <v>40673.579213831305</v>
      </c>
      <c r="D16" s="4">
        <f>'Budget pizza per day'!C12*Parameters!$C$7</f>
        <v>40780.678070824441</v>
      </c>
      <c r="E16" s="4">
        <f>'Budget pizza per day'!D12*Parameters!$C$7</f>
        <v>40996.012850440828</v>
      </c>
      <c r="F16" s="4">
        <f>'Budget pizza per day'!E12*Parameters!$C$7</f>
        <v>41297.188417339137</v>
      </c>
      <c r="G16" s="4">
        <f>'Budget pizza per day'!F12*Parameters!$C$7</f>
        <v>42086.64411272385</v>
      </c>
      <c r="H16" s="4">
        <f>'Budget pizza per day'!G12*Parameters!$C$7</f>
        <v>42806.127752323606</v>
      </c>
      <c r="I16" s="4">
        <f>'Budget pizza per day'!H12*Parameters!$C$7</f>
        <v>42536.454844492393</v>
      </c>
      <c r="J16" s="4">
        <f>'Budget pizza per day'!I12*Parameters!$C$7</f>
        <v>42515.577995150248</v>
      </c>
      <c r="K16" s="4">
        <f>'Budget pizza per day'!J12*Parameters!$C$7</f>
        <v>42017.694086953466</v>
      </c>
      <c r="L16" s="4">
        <f>'Budget pizza per day'!K12*Parameters!$C$7</f>
        <v>41358.971478734828</v>
      </c>
      <c r="M16" s="4"/>
      <c r="N16" s="48">
        <f>(Parameters!$C$15+Parameters!$C$17)*C16+Parameters!$C$18+Parameters!$C$6</f>
        <v>264694.31685532525</v>
      </c>
      <c r="O16" s="7">
        <f>(Parameters!$C$15+Parameters!$C$17)*D16+Parameters!$C$18+Parameters!$C$6</f>
        <v>265122.71228329779</v>
      </c>
      <c r="P16" s="7">
        <f>(Parameters!$C$15+Parameters!$C$17)*E16+Parameters!$C$18+Parameters!$C$6</f>
        <v>265984.05140176334</v>
      </c>
      <c r="Q16" s="7">
        <f>(Parameters!$C$15+Parameters!$C$17)*F16+Parameters!$C$18+Parameters!$C$6</f>
        <v>267188.75366935658</v>
      </c>
      <c r="R16" s="7">
        <f>(Parameters!$C$15+Parameters!$C$17)*G16+Parameters!$C$18+Parameters!$C$6</f>
        <v>270346.5764508954</v>
      </c>
      <c r="S16" s="7">
        <f>(Parameters!$C$15+Parameters!$C$17)*H16+Parameters!$C$18+Parameters!$C$6</f>
        <v>273224.51100929442</v>
      </c>
      <c r="T16" s="7">
        <f>(Parameters!$C$15+Parameters!$C$17)*I16+Parameters!$C$18+Parameters!$C$6</f>
        <v>272145.8193779696</v>
      </c>
      <c r="U16" s="7">
        <f>(Parameters!$C$15+Parameters!$C$17)*J16+Parameters!$C$18+Parameters!$C$6</f>
        <v>272062.31198060099</v>
      </c>
      <c r="V16" s="7">
        <f>(Parameters!$C$15+Parameters!$C$17)*K16+Parameters!$C$18+Parameters!$C$6</f>
        <v>270070.77634781389</v>
      </c>
      <c r="W16" s="7">
        <f>(Parameters!$C$15+Parameters!$C$17)*L16+Parameters!$C$18+Parameters!$C$6</f>
        <v>267435.88591493934</v>
      </c>
      <c r="Y16" s="7">
        <f>C16*Parameters!$C$16</f>
        <v>324981.89791851211</v>
      </c>
      <c r="Z16" s="7">
        <f>D16*Parameters!$C$16</f>
        <v>325837.61778588727</v>
      </c>
      <c r="AA16" s="7">
        <f>E16*Parameters!$C$16</f>
        <v>327558.14267502225</v>
      </c>
      <c r="AB16" s="7">
        <f>F16*Parameters!$C$16</f>
        <v>329964.5354545397</v>
      </c>
      <c r="AC16" s="7">
        <f>G16*Parameters!$C$16</f>
        <v>336272.2864606636</v>
      </c>
      <c r="AD16" s="7">
        <f>H16*Parameters!$C$16</f>
        <v>342020.96074106562</v>
      </c>
      <c r="AE16" s="7">
        <f>I16*Parameters!$C$16</f>
        <v>339866.27420749422</v>
      </c>
      <c r="AF16" s="7">
        <f>J16*Parameters!$C$16</f>
        <v>339699.4681812505</v>
      </c>
      <c r="AG16" s="7">
        <f>K16*Parameters!$C$16</f>
        <v>335721.37575475819</v>
      </c>
      <c r="AH16" s="7">
        <f>L16*Parameters!$C$16</f>
        <v>330458.1821150913</v>
      </c>
      <c r="AJ16" s="6">
        <f t="shared" si="14"/>
        <v>8</v>
      </c>
      <c r="AK16" s="6">
        <f t="shared" si="4"/>
        <v>60287.581063186866</v>
      </c>
      <c r="AL16" s="6">
        <f t="shared" si="5"/>
        <v>60714.905502589478</v>
      </c>
      <c r="AM16" s="6">
        <f t="shared" si="6"/>
        <v>61574.091273258906</v>
      </c>
      <c r="AN16" s="6">
        <f t="shared" si="7"/>
        <v>62775.781785183121</v>
      </c>
      <c r="AO16" s="6">
        <f t="shared" si="8"/>
        <v>65925.710009768198</v>
      </c>
      <c r="AP16" s="6">
        <f t="shared" si="9"/>
        <v>68796.449731771194</v>
      </c>
      <c r="AQ16" s="6">
        <f t="shared" si="10"/>
        <v>67720.45482952462</v>
      </c>
      <c r="AR16" s="6">
        <f t="shared" si="11"/>
        <v>67637.156200649508</v>
      </c>
      <c r="AS16" s="6">
        <f t="shared" si="12"/>
        <v>65650.599406944297</v>
      </c>
      <c r="AT16" s="6">
        <f t="shared" si="13"/>
        <v>63022.296200151963</v>
      </c>
      <c r="AU16" s="6"/>
      <c r="AV16" s="6">
        <f t="shared" si="15"/>
        <v>8</v>
      </c>
      <c r="AW16" s="6">
        <f t="shared" si="16"/>
        <v>644105</v>
      </c>
      <c r="AY16" s="20"/>
      <c r="AZ16" s="20"/>
      <c r="BA16" s="20"/>
      <c r="BB16" s="23"/>
    </row>
    <row r="17" spans="2:53" x14ac:dyDescent="0.35">
      <c r="B17">
        <v>9</v>
      </c>
      <c r="C17" s="4">
        <f>'Budget pizza per day'!B13*Parameters!$C$7</f>
        <v>39848.48861396539</v>
      </c>
      <c r="D17" s="4">
        <f>'Budget pizza per day'!C13*Parameters!$C$7</f>
        <v>39812.459680655709</v>
      </c>
      <c r="E17" s="4">
        <f>'Budget pizza per day'!D13*Parameters!$C$7</f>
        <v>39665.032211120604</v>
      </c>
      <c r="F17" s="4">
        <f>'Budget pizza per day'!E13*Parameters!$C$7</f>
        <v>39589.510635690793</v>
      </c>
      <c r="G17" s="4">
        <f>'Budget pizza per day'!F13*Parameters!$C$7</f>
        <v>39975.347888961383</v>
      </c>
      <c r="H17" s="4">
        <f>'Budget pizza per day'!G13*Parameters!$C$7</f>
        <v>40521.089573878715</v>
      </c>
      <c r="I17" s="4">
        <f>'Budget pizza per day'!H13*Parameters!$C$7</f>
        <v>41336.512820908705</v>
      </c>
      <c r="J17" s="4">
        <f>'Budget pizza per day'!I13*Parameters!$C$7</f>
        <v>41927.118818993884</v>
      </c>
      <c r="K17" s="4">
        <f>'Budget pizza per day'!J13*Parameters!$C$7</f>
        <v>42496.241827511978</v>
      </c>
      <c r="L17" s="4">
        <f>'Budget pizza per day'!K13*Parameters!$C$7</f>
        <v>43527.014173264681</v>
      </c>
      <c r="M17" s="4"/>
      <c r="N17" s="48">
        <f>(Parameters!$C$15+Parameters!$C$17)*C17+Parameters!$C$18+Parameters!$C$6</f>
        <v>261393.95445586156</v>
      </c>
      <c r="O17" s="7">
        <f>(Parameters!$C$15+Parameters!$C$17)*D17+Parameters!$C$18+Parameters!$C$6</f>
        <v>261249.83872262284</v>
      </c>
      <c r="P17" s="7">
        <f>(Parameters!$C$15+Parameters!$C$17)*E17+Parameters!$C$18+Parameters!$C$6</f>
        <v>260660.12884448242</v>
      </c>
      <c r="Q17" s="7">
        <f>(Parameters!$C$15+Parameters!$C$17)*F17+Parameters!$C$18+Parameters!$C$6</f>
        <v>260358.04254276317</v>
      </c>
      <c r="R17" s="7">
        <f>(Parameters!$C$15+Parameters!$C$17)*G17+Parameters!$C$18+Parameters!$C$6</f>
        <v>261901.39155584553</v>
      </c>
      <c r="S17" s="7">
        <f>(Parameters!$C$15+Parameters!$C$17)*H17+Parameters!$C$18+Parameters!$C$6</f>
        <v>264084.35829551483</v>
      </c>
      <c r="T17" s="7">
        <f>(Parameters!$C$15+Parameters!$C$17)*I17+Parameters!$C$18+Parameters!$C$6</f>
        <v>267346.05128363485</v>
      </c>
      <c r="U17" s="7">
        <f>(Parameters!$C$15+Parameters!$C$17)*J17+Parameters!$C$18+Parameters!$C$6</f>
        <v>269708.47527597554</v>
      </c>
      <c r="V17" s="7">
        <f>(Parameters!$C$15+Parameters!$C$17)*K17+Parameters!$C$18+Parameters!$C$6</f>
        <v>271984.96731004794</v>
      </c>
      <c r="W17" s="7">
        <f>(Parameters!$C$15+Parameters!$C$17)*L17+Parameters!$C$18+Parameters!$C$6</f>
        <v>276108.05669305869</v>
      </c>
      <c r="Y17" s="7">
        <f>C17*Parameters!$C$16</f>
        <v>318389.42402558349</v>
      </c>
      <c r="Z17" s="7">
        <f>D17*Parameters!$C$16</f>
        <v>318101.55284843914</v>
      </c>
      <c r="AA17" s="7">
        <f>E17*Parameters!$C$16</f>
        <v>316923.60736685363</v>
      </c>
      <c r="AB17" s="7">
        <f>F17*Parameters!$C$16</f>
        <v>316320.18997916946</v>
      </c>
      <c r="AC17" s="7">
        <f>G17*Parameters!$C$16</f>
        <v>319403.02963280148</v>
      </c>
      <c r="AD17" s="7">
        <f>H17*Parameters!$C$16</f>
        <v>323763.50569529092</v>
      </c>
      <c r="AE17" s="7">
        <f>I17*Parameters!$C$16</f>
        <v>330278.73743906058</v>
      </c>
      <c r="AF17" s="7">
        <f>J17*Parameters!$C$16</f>
        <v>334997.67936376116</v>
      </c>
      <c r="AG17" s="7">
        <f>K17*Parameters!$C$16</f>
        <v>339544.9722018207</v>
      </c>
      <c r="AH17" s="7">
        <f>L17*Parameters!$C$16</f>
        <v>347780.8432443848</v>
      </c>
      <c r="AJ17" s="6">
        <f t="shared" si="14"/>
        <v>9</v>
      </c>
      <c r="AK17" s="6">
        <f t="shared" si="4"/>
        <v>56995.469569721929</v>
      </c>
      <c r="AL17" s="6">
        <f t="shared" si="5"/>
        <v>56851.714125816303</v>
      </c>
      <c r="AM17" s="6">
        <f t="shared" si="6"/>
        <v>56263.47852237121</v>
      </c>
      <c r="AN17" s="6">
        <f t="shared" si="7"/>
        <v>55962.147436406289</v>
      </c>
      <c r="AO17" s="6">
        <f t="shared" si="8"/>
        <v>57501.638076955947</v>
      </c>
      <c r="AP17" s="6">
        <f t="shared" si="9"/>
        <v>59679.147399776091</v>
      </c>
      <c r="AQ17" s="6">
        <f t="shared" si="10"/>
        <v>62932.686155425734</v>
      </c>
      <c r="AR17" s="6">
        <f t="shared" si="11"/>
        <v>65289.20408778562</v>
      </c>
      <c r="AS17" s="6">
        <f t="shared" si="12"/>
        <v>67560.004891772754</v>
      </c>
      <c r="AT17" s="6">
        <f t="shared" si="13"/>
        <v>71672.786551326106</v>
      </c>
      <c r="AU17" s="6"/>
      <c r="AV17" s="6">
        <f t="shared" si="15"/>
        <v>9</v>
      </c>
      <c r="AW17" s="6">
        <f t="shared" si="16"/>
        <v>610708</v>
      </c>
      <c r="BA17" s="20"/>
    </row>
    <row r="18" spans="2:53" x14ac:dyDescent="0.35">
      <c r="B18">
        <v>10</v>
      </c>
      <c r="C18" s="4">
        <f>'Budget pizza per day'!B14*Parameters!$C$7</f>
        <v>40685.596691115752</v>
      </c>
      <c r="D18" s="4">
        <f>'Budget pizza per day'!C14*Parameters!$C$7</f>
        <v>41720.714920753649</v>
      </c>
      <c r="E18" s="4">
        <f>'Budget pizza per day'!D14*Parameters!$C$7</f>
        <v>42815.887000006434</v>
      </c>
      <c r="F18" s="4">
        <f>'Budget pizza per day'!E14*Parameters!$C$7</f>
        <v>43379.890680563105</v>
      </c>
      <c r="G18" s="4">
        <f>'Budget pizza per day'!F14*Parameters!$C$7</f>
        <v>44133.299064887884</v>
      </c>
      <c r="H18" s="4">
        <f>'Budget pizza per day'!G14*Parameters!$C$7</f>
        <v>44563.537683197086</v>
      </c>
      <c r="I18" s="4">
        <f>'Budget pizza per day'!H14*Parameters!$C$7</f>
        <v>45707.491244192541</v>
      </c>
      <c r="J18" s="4">
        <f>'Budget pizza per day'!I14*Parameters!$C$7</f>
        <v>47352.463370313802</v>
      </c>
      <c r="K18" s="4">
        <f>'Budget pizza per day'!J14*Parameters!$C$7</f>
        <v>47042.191428971251</v>
      </c>
      <c r="L18" s="4">
        <f>'Budget pizza per day'!K14*Parameters!$C$7</f>
        <v>47993.153458002322</v>
      </c>
      <c r="M18" s="4"/>
      <c r="N18" s="48">
        <f>(Parameters!$C$15+Parameters!$C$17)*C18+Parameters!$C$18+Parameters!$C$6</f>
        <v>264742.38676446304</v>
      </c>
      <c r="O18" s="7">
        <f>(Parameters!$C$15+Parameters!$C$17)*D18+Parameters!$C$18+Parameters!$C$6</f>
        <v>268882.85968301457</v>
      </c>
      <c r="P18" s="7">
        <f>(Parameters!$C$15+Parameters!$C$17)*E18+Parameters!$C$18+Parameters!$C$6</f>
        <v>273263.54800002574</v>
      </c>
      <c r="Q18" s="7">
        <f>(Parameters!$C$15+Parameters!$C$17)*F18+Parameters!$C$18+Parameters!$C$6</f>
        <v>275519.56272225245</v>
      </c>
      <c r="R18" s="7">
        <f>(Parameters!$C$15+Parameters!$C$17)*G18+Parameters!$C$18+Parameters!$C$6</f>
        <v>278533.19625955157</v>
      </c>
      <c r="S18" s="7">
        <f>(Parameters!$C$15+Parameters!$C$17)*H18+Parameters!$C$18+Parameters!$C$6</f>
        <v>280254.15073278837</v>
      </c>
      <c r="T18" s="7">
        <f>(Parameters!$C$15+Parameters!$C$17)*I18+Parameters!$C$18+Parameters!$C$6</f>
        <v>284829.96497677016</v>
      </c>
      <c r="U18" s="7">
        <f>(Parameters!$C$15+Parameters!$C$17)*J18+Parameters!$C$18+Parameters!$C$6</f>
        <v>291409.85348125524</v>
      </c>
      <c r="V18" s="7">
        <f>(Parameters!$C$15+Parameters!$C$17)*K18+Parameters!$C$18+Parameters!$C$6</f>
        <v>290168.76571588498</v>
      </c>
      <c r="W18" s="7">
        <f>(Parameters!$C$15+Parameters!$C$17)*L18+Parameters!$C$18+Parameters!$C$6</f>
        <v>293972.61383200926</v>
      </c>
      <c r="Y18" s="7">
        <f>C18*Parameters!$C$16</f>
        <v>325077.91756201489</v>
      </c>
      <c r="Z18" s="7">
        <f>D18*Parameters!$C$16</f>
        <v>333348.51221682166</v>
      </c>
      <c r="AA18" s="7">
        <f>E18*Parameters!$C$16</f>
        <v>342098.93713005143</v>
      </c>
      <c r="AB18" s="7">
        <f>F18*Parameters!$C$16</f>
        <v>346605.32653769921</v>
      </c>
      <c r="AC18" s="7">
        <f>G18*Parameters!$C$16</f>
        <v>352625.05952845421</v>
      </c>
      <c r="AD18" s="7">
        <f>H18*Parameters!$C$16</f>
        <v>356062.66608874471</v>
      </c>
      <c r="AE18" s="7">
        <f>I18*Parameters!$C$16</f>
        <v>365202.85504109843</v>
      </c>
      <c r="AF18" s="7">
        <f>J18*Parameters!$C$16</f>
        <v>378346.18232880731</v>
      </c>
      <c r="AG18" s="7">
        <f>K18*Parameters!$C$16</f>
        <v>375867.1095174803</v>
      </c>
      <c r="AH18" s="7">
        <f>L18*Parameters!$C$16</f>
        <v>383465.29612943856</v>
      </c>
      <c r="AJ18" s="6">
        <f t="shared" si="14"/>
        <v>10</v>
      </c>
      <c r="AK18" s="6">
        <f t="shared" si="4"/>
        <v>60335.530797551852</v>
      </c>
      <c r="AL18" s="6">
        <f t="shared" si="5"/>
        <v>64465.652533807093</v>
      </c>
      <c r="AM18" s="6">
        <f t="shared" si="6"/>
        <v>68835.389130025695</v>
      </c>
      <c r="AN18" s="6">
        <f t="shared" si="7"/>
        <v>71085.763815446757</v>
      </c>
      <c r="AO18" s="6">
        <f t="shared" si="8"/>
        <v>74091.863268902642</v>
      </c>
      <c r="AP18" s="6">
        <f t="shared" si="9"/>
        <v>75808.515355956333</v>
      </c>
      <c r="AQ18" s="6">
        <f t="shared" si="10"/>
        <v>80372.890064328269</v>
      </c>
      <c r="AR18" s="6">
        <f t="shared" si="11"/>
        <v>86936.328847552068</v>
      </c>
      <c r="AS18" s="6">
        <f t="shared" si="12"/>
        <v>85698.343801595329</v>
      </c>
      <c r="AT18" s="6">
        <f t="shared" si="13"/>
        <v>89492.682297429303</v>
      </c>
      <c r="AU18" s="6"/>
      <c r="AV18" s="6">
        <f t="shared" si="15"/>
        <v>10</v>
      </c>
      <c r="AW18" s="6">
        <f t="shared" si="16"/>
        <v>757123</v>
      </c>
      <c r="BA18" s="20"/>
    </row>
    <row r="19" spans="2:53" x14ac:dyDescent="0.35">
      <c r="B19">
        <v>11</v>
      </c>
      <c r="C19" s="4">
        <f>'Budget pizza per day'!B15*Parameters!$C$7</f>
        <v>40904.165769525054</v>
      </c>
      <c r="D19" s="4">
        <f>'Budget pizza per day'!C15*Parameters!$C$7</f>
        <v>41277.404536565278</v>
      </c>
      <c r="E19" s="4">
        <f>'Budget pizza per day'!D15*Parameters!$C$7</f>
        <v>41813.456134320499</v>
      </c>
      <c r="F19" s="4">
        <f>'Budget pizza per day'!E15*Parameters!$C$7</f>
        <v>42533.223373724431</v>
      </c>
      <c r="G19" s="4">
        <f>'Budget pizza per day'!F15*Parameters!$C$7</f>
        <v>42713.312415250955</v>
      </c>
      <c r="H19" s="4">
        <f>'Budget pizza per day'!G15*Parameters!$C$7</f>
        <v>42486.372644946088</v>
      </c>
      <c r="I19" s="4">
        <f>'Budget pizza per day'!H15*Parameters!$C$7</f>
        <v>43299.944852549081</v>
      </c>
      <c r="J19" s="4">
        <f>'Budget pizza per day'!I15*Parameters!$C$7</f>
        <v>43467.418592337774</v>
      </c>
      <c r="K19" s="4">
        <f>'Budget pizza per day'!J15*Parameters!$C$7</f>
        <v>42896.175469906062</v>
      </c>
      <c r="L19" s="4">
        <f>'Budget pizza per day'!K15*Parameters!$C$7</f>
        <v>43654.235630145769</v>
      </c>
      <c r="M19" s="4"/>
      <c r="N19" s="48">
        <f>(Parameters!$C$15+Parameters!$C$17)*C19+Parameters!$C$18+Parameters!$C$6</f>
        <v>265616.66307810019</v>
      </c>
      <c r="O19" s="7">
        <f>(Parameters!$C$15+Parameters!$C$17)*D19+Parameters!$C$18+Parameters!$C$6</f>
        <v>267109.61814626108</v>
      </c>
      <c r="P19" s="7">
        <f>(Parameters!$C$15+Parameters!$C$17)*E19+Parameters!$C$18+Parameters!$C$6</f>
        <v>269253.82453728199</v>
      </c>
      <c r="Q19" s="7">
        <f>(Parameters!$C$15+Parameters!$C$17)*F19+Parameters!$C$18+Parameters!$C$6</f>
        <v>272132.89349489775</v>
      </c>
      <c r="R19" s="7">
        <f>(Parameters!$C$15+Parameters!$C$17)*G19+Parameters!$C$18+Parameters!$C$6</f>
        <v>272853.24966100382</v>
      </c>
      <c r="S19" s="7">
        <f>(Parameters!$C$15+Parameters!$C$17)*H19+Parameters!$C$18+Parameters!$C$6</f>
        <v>271945.49057978438</v>
      </c>
      <c r="T19" s="7">
        <f>(Parameters!$C$15+Parameters!$C$17)*I19+Parameters!$C$18+Parameters!$C$6</f>
        <v>275199.77941019635</v>
      </c>
      <c r="U19" s="7">
        <f>(Parameters!$C$15+Parameters!$C$17)*J19+Parameters!$C$18+Parameters!$C$6</f>
        <v>275869.67436935112</v>
      </c>
      <c r="V19" s="7">
        <f>(Parameters!$C$15+Parameters!$C$17)*K19+Parameters!$C$18+Parameters!$C$6</f>
        <v>273584.70187962428</v>
      </c>
      <c r="W19" s="7">
        <f>(Parameters!$C$15+Parameters!$C$17)*L19+Parameters!$C$18+Parameters!$C$6</f>
        <v>276616.94252058305</v>
      </c>
      <c r="Y19" s="7">
        <f>C19*Parameters!$C$16</f>
        <v>326824.28449850518</v>
      </c>
      <c r="Z19" s="7">
        <f>D19*Parameters!$C$16</f>
        <v>329806.4622471566</v>
      </c>
      <c r="AA19" s="7">
        <f>E19*Parameters!$C$16</f>
        <v>334089.51451322081</v>
      </c>
      <c r="AB19" s="7">
        <f>F19*Parameters!$C$16</f>
        <v>339840.45475605823</v>
      </c>
      <c r="AC19" s="7">
        <f>G19*Parameters!$C$16</f>
        <v>341279.36619785515</v>
      </c>
      <c r="AD19" s="7">
        <f>H19*Parameters!$C$16</f>
        <v>339466.11743311927</v>
      </c>
      <c r="AE19" s="7">
        <f>I19*Parameters!$C$16</f>
        <v>345966.55937186716</v>
      </c>
      <c r="AF19" s="7">
        <f>J19*Parameters!$C$16</f>
        <v>347304.67455277883</v>
      </c>
      <c r="AG19" s="7">
        <f>K19*Parameters!$C$16</f>
        <v>342740.44200454943</v>
      </c>
      <c r="AH19" s="7">
        <f>L19*Parameters!$C$16</f>
        <v>348797.34268486471</v>
      </c>
      <c r="AJ19" s="6">
        <f t="shared" si="14"/>
        <v>11</v>
      </c>
      <c r="AK19" s="6">
        <f t="shared" si="4"/>
        <v>61207.62142040499</v>
      </c>
      <c r="AL19" s="6">
        <f t="shared" si="5"/>
        <v>62696.844100895512</v>
      </c>
      <c r="AM19" s="6">
        <f t="shared" si="6"/>
        <v>64835.689975938818</v>
      </c>
      <c r="AN19" s="6">
        <f t="shared" si="7"/>
        <v>67707.561261160474</v>
      </c>
      <c r="AO19" s="6">
        <f t="shared" si="8"/>
        <v>68426.116536851332</v>
      </c>
      <c r="AP19" s="6">
        <f t="shared" si="9"/>
        <v>67520.626853334892</v>
      </c>
      <c r="AQ19" s="6">
        <f t="shared" si="10"/>
        <v>70766.779961670807</v>
      </c>
      <c r="AR19" s="6">
        <f t="shared" si="11"/>
        <v>71435.000183427706</v>
      </c>
      <c r="AS19" s="6">
        <f t="shared" si="12"/>
        <v>69155.740124925156</v>
      </c>
      <c r="AT19" s="6">
        <f t="shared" si="13"/>
        <v>72180.400164281658</v>
      </c>
      <c r="AU19" s="6"/>
      <c r="AV19" s="6">
        <f t="shared" si="15"/>
        <v>11</v>
      </c>
      <c r="AW19" s="6">
        <f t="shared" si="16"/>
        <v>675932</v>
      </c>
      <c r="AY19" s="6"/>
      <c r="BA19" s="20"/>
    </row>
    <row r="20" spans="2:53" x14ac:dyDescent="0.35">
      <c r="B20">
        <v>12</v>
      </c>
      <c r="C20" s="4">
        <f>'Budget pizza per day'!B16*Parameters!$C$7</f>
        <v>40460.554334855922</v>
      </c>
      <c r="D20" s="4">
        <f>'Budget pizza per day'!C16*Parameters!$C$7</f>
        <v>40600.23029845774</v>
      </c>
      <c r="E20" s="4">
        <f>'Budget pizza per day'!D16*Parameters!$C$7</f>
        <v>40225.312985389486</v>
      </c>
      <c r="F20" s="4">
        <f>'Budget pizza per day'!E16*Parameters!$C$7</f>
        <v>39777.049717294598</v>
      </c>
      <c r="G20" s="4">
        <f>'Budget pizza per day'!F16*Parameters!$C$7</f>
        <v>40000.44612138412</v>
      </c>
      <c r="H20" s="4">
        <f>'Budget pizza per day'!G16*Parameters!$C$7</f>
        <v>40002.391459453771</v>
      </c>
      <c r="I20" s="4">
        <f>'Budget pizza per day'!H16*Parameters!$C$7</f>
        <v>39634.366023635594</v>
      </c>
      <c r="J20" s="4">
        <f>'Budget pizza per day'!I16*Parameters!$C$7</f>
        <v>40064.119264012108</v>
      </c>
      <c r="K20" s="4">
        <f>'Budget pizza per day'!J16*Parameters!$C$7</f>
        <v>39926.836164800094</v>
      </c>
      <c r="L20" s="4">
        <f>'Budget pizza per day'!K16*Parameters!$C$7</f>
        <v>40142.337891159026</v>
      </c>
      <c r="M20" s="4"/>
      <c r="N20" s="48">
        <f>(Parameters!$C$15+Parameters!$C$17)*C20+Parameters!$C$18+Parameters!$C$6</f>
        <v>263842.21733942372</v>
      </c>
      <c r="O20" s="7">
        <f>(Parameters!$C$15+Parameters!$C$17)*D20+Parameters!$C$18+Parameters!$C$6</f>
        <v>264400.92119383096</v>
      </c>
      <c r="P20" s="7">
        <f>(Parameters!$C$15+Parameters!$C$17)*E20+Parameters!$C$18+Parameters!$C$6</f>
        <v>262901.25194155797</v>
      </c>
      <c r="Q20" s="7">
        <f>(Parameters!$C$15+Parameters!$C$17)*F20+Parameters!$C$18+Parameters!$C$6</f>
        <v>261108.19886917839</v>
      </c>
      <c r="R20" s="7">
        <f>(Parameters!$C$15+Parameters!$C$17)*G20+Parameters!$C$18+Parameters!$C$6</f>
        <v>262001.78448553648</v>
      </c>
      <c r="S20" s="7">
        <f>(Parameters!$C$15+Parameters!$C$17)*H20+Parameters!$C$18+Parameters!$C$6</f>
        <v>262009.56583781508</v>
      </c>
      <c r="T20" s="7">
        <f>(Parameters!$C$15+Parameters!$C$17)*I20+Parameters!$C$18+Parameters!$C$6</f>
        <v>260537.46409454237</v>
      </c>
      <c r="U20" s="7">
        <f>(Parameters!$C$15+Parameters!$C$17)*J20+Parameters!$C$18+Parameters!$C$6</f>
        <v>262256.47705604846</v>
      </c>
      <c r="V20" s="7">
        <f>(Parameters!$C$15+Parameters!$C$17)*K20+Parameters!$C$18+Parameters!$C$6</f>
        <v>261707.34465920037</v>
      </c>
      <c r="W20" s="7">
        <f>(Parameters!$C$15+Parameters!$C$17)*L20+Parameters!$C$18+Parameters!$C$6</f>
        <v>262569.3515646361</v>
      </c>
      <c r="Y20" s="7">
        <f>C20*Parameters!$C$16</f>
        <v>323279.82913549885</v>
      </c>
      <c r="Z20" s="7">
        <f>D20*Parameters!$C$16</f>
        <v>324395.84008467733</v>
      </c>
      <c r="AA20" s="7">
        <f>E20*Parameters!$C$16</f>
        <v>321400.25075326202</v>
      </c>
      <c r="AB20" s="7">
        <f>F20*Parameters!$C$16</f>
        <v>317818.62724118383</v>
      </c>
      <c r="AC20" s="7">
        <f>G20*Parameters!$C$16</f>
        <v>319603.56450985913</v>
      </c>
      <c r="AD20" s="7">
        <f>H20*Parameters!$C$16</f>
        <v>319619.10776103562</v>
      </c>
      <c r="AE20" s="7">
        <f>I20*Parameters!$C$16</f>
        <v>316678.58452884841</v>
      </c>
      <c r="AF20" s="7">
        <f>J20*Parameters!$C$16</f>
        <v>320112.31291945674</v>
      </c>
      <c r="AG20" s="7">
        <f>K20*Parameters!$C$16</f>
        <v>319015.42095675273</v>
      </c>
      <c r="AH20" s="7">
        <f>L20*Parameters!$C$16</f>
        <v>320737.27975036064</v>
      </c>
      <c r="AJ20" s="6">
        <f t="shared" si="14"/>
        <v>12</v>
      </c>
      <c r="AK20" s="6">
        <f t="shared" si="4"/>
        <v>59437.611796075129</v>
      </c>
      <c r="AL20" s="6">
        <f t="shared" si="5"/>
        <v>59994.918890846369</v>
      </c>
      <c r="AM20" s="6">
        <f t="shared" si="6"/>
        <v>58498.998811704048</v>
      </c>
      <c r="AN20" s="6">
        <f t="shared" si="7"/>
        <v>56710.428372005437</v>
      </c>
      <c r="AO20" s="6">
        <f t="shared" si="8"/>
        <v>57601.780024322652</v>
      </c>
      <c r="AP20" s="6">
        <f t="shared" si="9"/>
        <v>57609.541923220531</v>
      </c>
      <c r="AQ20" s="6">
        <f t="shared" si="10"/>
        <v>56141.120434306038</v>
      </c>
      <c r="AR20" s="6">
        <f t="shared" si="11"/>
        <v>57855.835863408283</v>
      </c>
      <c r="AS20" s="6">
        <f t="shared" si="12"/>
        <v>57308.076297552354</v>
      </c>
      <c r="AT20" s="6">
        <f t="shared" si="13"/>
        <v>58167.928185724537</v>
      </c>
      <c r="AU20" s="6"/>
      <c r="AV20" s="6">
        <f t="shared" si="15"/>
        <v>12</v>
      </c>
      <c r="AW20" s="6">
        <f t="shared" si="16"/>
        <v>579326</v>
      </c>
      <c r="BA20" s="20"/>
    </row>
    <row r="21" spans="2:53" x14ac:dyDescent="0.35">
      <c r="B21">
        <v>13</v>
      </c>
      <c r="C21" s="4">
        <f>'Budget pizza per day'!B17*Parameters!$C$7</f>
        <v>40626.975630742039</v>
      </c>
      <c r="D21" s="4">
        <f>'Budget pizza per day'!C17*Parameters!$C$7</f>
        <v>41488.528897585988</v>
      </c>
      <c r="E21" s="4">
        <f>'Budget pizza per day'!D17*Parameters!$C$7</f>
        <v>41663.189337803873</v>
      </c>
      <c r="F21" s="4">
        <f>'Budget pizza per day'!E17*Parameters!$C$7</f>
        <v>41200.873011699077</v>
      </c>
      <c r="G21" s="4">
        <f>'Budget pizza per day'!F17*Parameters!$C$7</f>
        <v>41028.043767282506</v>
      </c>
      <c r="H21" s="4">
        <f>'Budget pizza per day'!G17*Parameters!$C$7</f>
        <v>41384.368835362489</v>
      </c>
      <c r="I21" s="4">
        <f>'Budget pizza per day'!H17*Parameters!$C$7</f>
        <v>41106.023940224833</v>
      </c>
      <c r="J21" s="4">
        <f>'Budget pizza per day'!I17*Parameters!$C$7</f>
        <v>40662.788557497523</v>
      </c>
      <c r="K21" s="4">
        <f>'Budget pizza per day'!J17*Parameters!$C$7</f>
        <v>40154.665493444569</v>
      </c>
      <c r="L21" s="4">
        <f>'Budget pizza per day'!K17*Parameters!$C$7</f>
        <v>40619.88673289882</v>
      </c>
      <c r="M21" s="4"/>
      <c r="N21" s="48">
        <f>(Parameters!$C$15+Parameters!$C$17)*C21+Parameters!$C$18+Parameters!$C$6</f>
        <v>264507.90252296813</v>
      </c>
      <c r="O21" s="7">
        <f>(Parameters!$C$15+Parameters!$C$17)*D21+Parameters!$C$18+Parameters!$C$6</f>
        <v>267954.11559034395</v>
      </c>
      <c r="P21" s="7">
        <f>(Parameters!$C$15+Parameters!$C$17)*E21+Parameters!$C$18+Parameters!$C$6</f>
        <v>268652.75735121546</v>
      </c>
      <c r="Q21" s="7">
        <f>(Parameters!$C$15+Parameters!$C$17)*F21+Parameters!$C$18+Parameters!$C$6</f>
        <v>266803.49204679631</v>
      </c>
      <c r="R21" s="7">
        <f>(Parameters!$C$15+Parameters!$C$17)*G21+Parameters!$C$18+Parameters!$C$6</f>
        <v>266112.17506913003</v>
      </c>
      <c r="S21" s="7">
        <f>(Parameters!$C$15+Parameters!$C$17)*H21+Parameters!$C$18+Parameters!$C$6</f>
        <v>267537.47534144996</v>
      </c>
      <c r="T21" s="7">
        <f>(Parameters!$C$15+Parameters!$C$17)*I21+Parameters!$C$18+Parameters!$C$6</f>
        <v>266424.09576089936</v>
      </c>
      <c r="U21" s="7">
        <f>(Parameters!$C$15+Parameters!$C$17)*J21+Parameters!$C$18+Parameters!$C$6</f>
        <v>264651.15422999009</v>
      </c>
      <c r="V21" s="7">
        <f>(Parameters!$C$15+Parameters!$C$17)*K21+Parameters!$C$18+Parameters!$C$6</f>
        <v>262618.66197377827</v>
      </c>
      <c r="W21" s="7">
        <f>(Parameters!$C$15+Parameters!$C$17)*L21+Parameters!$C$18+Parameters!$C$6</f>
        <v>264479.54693159531</v>
      </c>
      <c r="Y21" s="7">
        <f>C21*Parameters!$C$16</f>
        <v>324609.5352896289</v>
      </c>
      <c r="Z21" s="7">
        <f>D21*Parameters!$C$16</f>
        <v>331493.34589171206</v>
      </c>
      <c r="AA21" s="7">
        <f>E21*Parameters!$C$16</f>
        <v>332888.88280905294</v>
      </c>
      <c r="AB21" s="7">
        <f>F21*Parameters!$C$16</f>
        <v>329194.97536347562</v>
      </c>
      <c r="AC21" s="7">
        <f>G21*Parameters!$C$16</f>
        <v>327814.06970058725</v>
      </c>
      <c r="AD21" s="7">
        <f>H21*Parameters!$C$16</f>
        <v>330661.10699454631</v>
      </c>
      <c r="AE21" s="7">
        <f>I21*Parameters!$C$16</f>
        <v>328437.13128239644</v>
      </c>
      <c r="AF21" s="7">
        <f>J21*Parameters!$C$16</f>
        <v>324895.68057440524</v>
      </c>
      <c r="AG21" s="7">
        <f>K21*Parameters!$C$16</f>
        <v>320835.77729262214</v>
      </c>
      <c r="AH21" s="7">
        <f>L21*Parameters!$C$16</f>
        <v>324552.89499586157</v>
      </c>
      <c r="AJ21" s="6">
        <f t="shared" si="14"/>
        <v>13</v>
      </c>
      <c r="AK21" s="6">
        <f t="shared" si="4"/>
        <v>60101.632766660769</v>
      </c>
      <c r="AL21" s="6">
        <f t="shared" si="5"/>
        <v>63539.230301368108</v>
      </c>
      <c r="AM21" s="6">
        <f t="shared" si="6"/>
        <v>64236.125457837479</v>
      </c>
      <c r="AN21" s="6">
        <f t="shared" si="7"/>
        <v>62391.483316679311</v>
      </c>
      <c r="AO21" s="6">
        <f t="shared" si="8"/>
        <v>61701.894631457224</v>
      </c>
      <c r="AP21" s="6">
        <f t="shared" si="9"/>
        <v>63123.631653096352</v>
      </c>
      <c r="AQ21" s="6">
        <f t="shared" si="10"/>
        <v>62013.035521497077</v>
      </c>
      <c r="AR21" s="6">
        <f t="shared" si="11"/>
        <v>60244.52634441515</v>
      </c>
      <c r="AS21" s="6">
        <f t="shared" si="12"/>
        <v>58217.115318843862</v>
      </c>
      <c r="AT21" s="6">
        <f t="shared" si="13"/>
        <v>60073.348064266262</v>
      </c>
      <c r="AU21" s="6"/>
      <c r="AV21" s="6">
        <f t="shared" si="15"/>
        <v>13</v>
      </c>
      <c r="AW21" s="6">
        <f t="shared" si="16"/>
        <v>615642</v>
      </c>
      <c r="BA21" s="20"/>
    </row>
    <row r="22" spans="2:53" x14ac:dyDescent="0.35">
      <c r="B22">
        <v>14</v>
      </c>
      <c r="C22" s="4">
        <f>'Budget pizza per day'!B18*Parameters!$C$7</f>
        <v>40804.382687226724</v>
      </c>
      <c r="D22" s="4">
        <f>'Budget pizza per day'!C18*Parameters!$C$7</f>
        <v>41829.382660105126</v>
      </c>
      <c r="E22" s="4">
        <f>'Budget pizza per day'!D18*Parameters!$C$7</f>
        <v>43138.557804992684</v>
      </c>
      <c r="F22" s="4">
        <f>'Budget pizza per day'!E18*Parameters!$C$7</f>
        <v>43406.365599166777</v>
      </c>
      <c r="G22" s="4">
        <f>'Budget pizza per day'!F18*Parameters!$C$7</f>
        <v>43477.536477145346</v>
      </c>
      <c r="H22" s="4">
        <f>'Budget pizza per day'!G18*Parameters!$C$7</f>
        <v>42921.641132512828</v>
      </c>
      <c r="I22" s="4">
        <f>'Budget pizza per day'!H18*Parameters!$C$7</f>
        <v>42856.73180303214</v>
      </c>
      <c r="J22" s="4">
        <f>'Budget pizza per day'!I18*Parameters!$C$7</f>
        <v>43385.992939120297</v>
      </c>
      <c r="K22" s="4">
        <f>'Budget pizza per day'!J18*Parameters!$C$7</f>
        <v>44477.648370597752</v>
      </c>
      <c r="L22" s="4">
        <f>'Budget pizza per day'!K18*Parameters!$C$7</f>
        <v>45691.391044778364</v>
      </c>
      <c r="M22" s="4"/>
      <c r="N22" s="48">
        <f>(Parameters!$C$15+Parameters!$C$17)*C22+Parameters!$C$18+Parameters!$C$6</f>
        <v>265217.53074890689</v>
      </c>
      <c r="O22" s="7">
        <f>(Parameters!$C$15+Parameters!$C$17)*D22+Parameters!$C$18+Parameters!$C$6</f>
        <v>269317.5306404205</v>
      </c>
      <c r="P22" s="7">
        <f>(Parameters!$C$15+Parameters!$C$17)*E22+Parameters!$C$18+Parameters!$C$6</f>
        <v>274554.23121997074</v>
      </c>
      <c r="Q22" s="7">
        <f>(Parameters!$C$15+Parameters!$C$17)*F22+Parameters!$C$18+Parameters!$C$6</f>
        <v>275625.46239666711</v>
      </c>
      <c r="R22" s="7">
        <f>(Parameters!$C$15+Parameters!$C$17)*G22+Parameters!$C$18+Parameters!$C$6</f>
        <v>275910.14590858138</v>
      </c>
      <c r="S22" s="7">
        <f>(Parameters!$C$15+Parameters!$C$17)*H22+Parameters!$C$18+Parameters!$C$6</f>
        <v>273686.56453005131</v>
      </c>
      <c r="T22" s="7">
        <f>(Parameters!$C$15+Parameters!$C$17)*I22+Parameters!$C$18+Parameters!$C$6</f>
        <v>273426.92721212853</v>
      </c>
      <c r="U22" s="7">
        <f>(Parameters!$C$15+Parameters!$C$17)*J22+Parameters!$C$18+Parameters!$C$6</f>
        <v>275543.97175648122</v>
      </c>
      <c r="V22" s="7">
        <f>(Parameters!$C$15+Parameters!$C$17)*K22+Parameters!$C$18+Parameters!$C$6</f>
        <v>279910.59348239098</v>
      </c>
      <c r="W22" s="7">
        <f>(Parameters!$C$15+Parameters!$C$17)*L22+Parameters!$C$18+Parameters!$C$6</f>
        <v>284765.56417911348</v>
      </c>
      <c r="Y22" s="7">
        <f>C22*Parameters!$C$16</f>
        <v>326027.01767094154</v>
      </c>
      <c r="Z22" s="7">
        <f>D22*Parameters!$C$16</f>
        <v>334216.76745423995</v>
      </c>
      <c r="AA22" s="7">
        <f>E22*Parameters!$C$16</f>
        <v>344677.07686189155</v>
      </c>
      <c r="AB22" s="7">
        <f>F22*Parameters!$C$16</f>
        <v>346816.86113734258</v>
      </c>
      <c r="AC22" s="7">
        <f>G22*Parameters!$C$16</f>
        <v>347385.51645239134</v>
      </c>
      <c r="AD22" s="7">
        <f>H22*Parameters!$C$16</f>
        <v>342943.91264877754</v>
      </c>
      <c r="AE22" s="7">
        <f>I22*Parameters!$C$16</f>
        <v>342425.28710622684</v>
      </c>
      <c r="AF22" s="7">
        <f>J22*Parameters!$C$16</f>
        <v>346654.08358357119</v>
      </c>
      <c r="AG22" s="7">
        <f>K22*Parameters!$C$16</f>
        <v>355376.41048107605</v>
      </c>
      <c r="AH22" s="7">
        <f>L22*Parameters!$C$16</f>
        <v>365074.21444777912</v>
      </c>
      <c r="AJ22" s="6">
        <f t="shared" si="14"/>
        <v>14</v>
      </c>
      <c r="AK22" s="6">
        <f t="shared" si="4"/>
        <v>60809.486922034645</v>
      </c>
      <c r="AL22" s="6">
        <f t="shared" si="5"/>
        <v>64899.236813819443</v>
      </c>
      <c r="AM22" s="6">
        <f t="shared" si="6"/>
        <v>70122.845641920809</v>
      </c>
      <c r="AN22" s="6">
        <f t="shared" si="7"/>
        <v>71191.398740675475</v>
      </c>
      <c r="AO22" s="6">
        <f t="shared" si="8"/>
        <v>71475.370543809957</v>
      </c>
      <c r="AP22" s="6">
        <f t="shared" si="9"/>
        <v>69257.348118726222</v>
      </c>
      <c r="AQ22" s="6">
        <f t="shared" si="10"/>
        <v>68998.359894098307</v>
      </c>
      <c r="AR22" s="6">
        <f t="shared" si="11"/>
        <v>71110.111827089975</v>
      </c>
      <c r="AS22" s="6">
        <f t="shared" si="12"/>
        <v>75465.81699868507</v>
      </c>
      <c r="AT22" s="6">
        <f t="shared" si="13"/>
        <v>80308.650268665631</v>
      </c>
      <c r="AU22" s="6"/>
      <c r="AV22" s="6">
        <f t="shared" si="15"/>
        <v>14</v>
      </c>
      <c r="AW22" s="6">
        <f t="shared" si="16"/>
        <v>703639</v>
      </c>
      <c r="BA22" s="20"/>
    </row>
    <row r="23" spans="2:53" x14ac:dyDescent="0.35">
      <c r="B23">
        <v>15</v>
      </c>
      <c r="C23" s="4">
        <f>'Budget pizza per day'!B19*Parameters!$C$7</f>
        <v>39847.457141878454</v>
      </c>
      <c r="D23" s="4">
        <f>'Budget pizza per day'!C19*Parameters!$C$7</f>
        <v>40015.173954955862</v>
      </c>
      <c r="E23" s="4">
        <f>'Budget pizza per day'!D19*Parameters!$C$7</f>
        <v>40482.808564247207</v>
      </c>
      <c r="F23" s="4">
        <f>'Budget pizza per day'!E19*Parameters!$C$7</f>
        <v>40353.433581565638</v>
      </c>
      <c r="G23" s="4">
        <f>'Budget pizza per day'!F19*Parameters!$C$7</f>
        <v>40095.916273846538</v>
      </c>
      <c r="H23" s="4">
        <f>'Budget pizza per day'!G19*Parameters!$C$7</f>
        <v>39680.518213096577</v>
      </c>
      <c r="I23" s="4">
        <f>'Budget pizza per day'!H19*Parameters!$C$7</f>
        <v>39512.889298884154</v>
      </c>
      <c r="J23" s="4">
        <f>'Budget pizza per day'!I19*Parameters!$C$7</f>
        <v>39457.090862211699</v>
      </c>
      <c r="K23" s="4">
        <f>'Budget pizza per day'!J19*Parameters!$C$7</f>
        <v>39647.384399576746</v>
      </c>
      <c r="L23" s="4">
        <f>'Budget pizza per day'!K19*Parameters!$C$7</f>
        <v>39553.249106398391</v>
      </c>
      <c r="M23" s="4"/>
      <c r="N23" s="48">
        <f>(Parameters!$C$15+Parameters!$C$17)*C23+Parameters!$C$18+Parameters!$C$6</f>
        <v>261389.82856751382</v>
      </c>
      <c r="O23" s="7">
        <f>(Parameters!$C$15+Parameters!$C$17)*D23+Parameters!$C$18+Parameters!$C$6</f>
        <v>262060.69581982345</v>
      </c>
      <c r="P23" s="7">
        <f>(Parameters!$C$15+Parameters!$C$17)*E23+Parameters!$C$18+Parameters!$C$6</f>
        <v>263931.23425698886</v>
      </c>
      <c r="Q23" s="7">
        <f>(Parameters!$C$15+Parameters!$C$17)*F23+Parameters!$C$18+Parameters!$C$6</f>
        <v>263413.73432626255</v>
      </c>
      <c r="R23" s="7">
        <f>(Parameters!$C$15+Parameters!$C$17)*G23+Parameters!$C$18+Parameters!$C$6</f>
        <v>262383.66509538615</v>
      </c>
      <c r="S23" s="7">
        <f>(Parameters!$C$15+Parameters!$C$17)*H23+Parameters!$C$18+Parameters!$C$6</f>
        <v>260722.07285238631</v>
      </c>
      <c r="T23" s="7">
        <f>(Parameters!$C$15+Parameters!$C$17)*I23+Parameters!$C$18+Parameters!$C$6</f>
        <v>260051.55719553662</v>
      </c>
      <c r="U23" s="7">
        <f>(Parameters!$C$15+Parameters!$C$17)*J23+Parameters!$C$18+Parameters!$C$6</f>
        <v>259828.36344884679</v>
      </c>
      <c r="V23" s="7">
        <f>(Parameters!$C$15+Parameters!$C$17)*K23+Parameters!$C$18+Parameters!$C$6</f>
        <v>260589.53759830698</v>
      </c>
      <c r="W23" s="7">
        <f>(Parameters!$C$15+Parameters!$C$17)*L23+Parameters!$C$18+Parameters!$C$6</f>
        <v>260212.99642559356</v>
      </c>
      <c r="Y23" s="7">
        <f>C23*Parameters!$C$16</f>
        <v>318381.18256360886</v>
      </c>
      <c r="Z23" s="7">
        <f>D23*Parameters!$C$16</f>
        <v>319721.23990009737</v>
      </c>
      <c r="AA23" s="7">
        <f>E23*Parameters!$C$16</f>
        <v>323457.64042833517</v>
      </c>
      <c r="AB23" s="7">
        <f>F23*Parameters!$C$16</f>
        <v>322423.93431670946</v>
      </c>
      <c r="AC23" s="7">
        <f>G23*Parameters!$C$16</f>
        <v>320366.37102803384</v>
      </c>
      <c r="AD23" s="7">
        <f>H23*Parameters!$C$16</f>
        <v>317047.34052264167</v>
      </c>
      <c r="AE23" s="7">
        <f>I23*Parameters!$C$16</f>
        <v>315707.9854980844</v>
      </c>
      <c r="AF23" s="7">
        <f>J23*Parameters!$C$16</f>
        <v>315262.15598907147</v>
      </c>
      <c r="AG23" s="7">
        <f>K23*Parameters!$C$16</f>
        <v>316782.60135261819</v>
      </c>
      <c r="AH23" s="7">
        <f>L23*Parameters!$C$16</f>
        <v>316030.46036012314</v>
      </c>
      <c r="AJ23" s="6">
        <f t="shared" si="14"/>
        <v>15</v>
      </c>
      <c r="AK23" s="6">
        <f t="shared" si="4"/>
        <v>56991.353996095044</v>
      </c>
      <c r="AL23" s="6">
        <f t="shared" si="5"/>
        <v>57660.544080273918</v>
      </c>
      <c r="AM23" s="6">
        <f t="shared" si="6"/>
        <v>59526.406171346316</v>
      </c>
      <c r="AN23" s="6">
        <f t="shared" si="7"/>
        <v>59010.199990446912</v>
      </c>
      <c r="AO23" s="6">
        <f t="shared" si="8"/>
        <v>57982.705932647688</v>
      </c>
      <c r="AP23" s="6">
        <f t="shared" si="9"/>
        <v>56325.267670255358</v>
      </c>
      <c r="AQ23" s="6">
        <f t="shared" si="10"/>
        <v>55656.428302547778</v>
      </c>
      <c r="AR23" s="6">
        <f t="shared" si="11"/>
        <v>55433.792540224676</v>
      </c>
      <c r="AS23" s="6">
        <f t="shared" si="12"/>
        <v>56193.06375431121</v>
      </c>
      <c r="AT23" s="6">
        <f t="shared" si="13"/>
        <v>55817.463934529573</v>
      </c>
      <c r="AU23" s="6"/>
      <c r="AV23" s="6">
        <f t="shared" si="15"/>
        <v>15</v>
      </c>
      <c r="AW23" s="6">
        <f t="shared" si="16"/>
        <v>570597</v>
      </c>
      <c r="BA23" s="20"/>
    </row>
    <row r="24" spans="2:53" x14ac:dyDescent="0.35">
      <c r="B24">
        <v>16</v>
      </c>
      <c r="C24" s="4">
        <f>'Budget pizza per day'!B20*Parameters!$C$7</f>
        <v>40797.652331962367</v>
      </c>
      <c r="D24" s="4">
        <f>'Budget pizza per day'!C20*Parameters!$C$7</f>
        <v>41227.132081113385</v>
      </c>
      <c r="E24" s="4">
        <f>'Budget pizza per day'!D20*Parameters!$C$7</f>
        <v>41009.869310791146</v>
      </c>
      <c r="F24" s="4">
        <f>'Budget pizza per day'!E20*Parameters!$C$7</f>
        <v>41445.873246316856</v>
      </c>
      <c r="G24" s="4">
        <f>'Budget pizza per day'!F20*Parameters!$C$7</f>
        <v>42095.594873889218</v>
      </c>
      <c r="H24" s="4">
        <f>'Budget pizza per day'!G20*Parameters!$C$7</f>
        <v>42731.371417180286</v>
      </c>
      <c r="I24" s="4">
        <f>'Budget pizza per day'!H20*Parameters!$C$7</f>
        <v>43627.748040613282</v>
      </c>
      <c r="J24" s="4">
        <f>'Budget pizza per day'!I20*Parameters!$C$7</f>
        <v>44451.388098735988</v>
      </c>
      <c r="K24" s="4">
        <f>'Budget pizza per day'!J20*Parameters!$C$7</f>
        <v>45118.7946683091</v>
      </c>
      <c r="L24" s="4">
        <f>'Budget pizza per day'!K20*Parameters!$C$7</f>
        <v>45840.167877273059</v>
      </c>
      <c r="M24" s="4"/>
      <c r="N24" s="48">
        <f>(Parameters!$C$15+Parameters!$C$17)*C24+Parameters!$C$18+Parameters!$C$6</f>
        <v>265190.60932784947</v>
      </c>
      <c r="O24" s="7">
        <f>(Parameters!$C$15+Parameters!$C$17)*D24+Parameters!$C$18+Parameters!$C$6</f>
        <v>266908.52832445351</v>
      </c>
      <c r="P24" s="7">
        <f>(Parameters!$C$15+Parameters!$C$17)*E24+Parameters!$C$18+Parameters!$C$6</f>
        <v>266039.47724316455</v>
      </c>
      <c r="Q24" s="7">
        <f>(Parameters!$C$15+Parameters!$C$17)*F24+Parameters!$C$18+Parameters!$C$6</f>
        <v>267783.49298526742</v>
      </c>
      <c r="R24" s="7">
        <f>(Parameters!$C$15+Parameters!$C$17)*G24+Parameters!$C$18+Parameters!$C$6</f>
        <v>270382.37949555687</v>
      </c>
      <c r="S24" s="7">
        <f>(Parameters!$C$15+Parameters!$C$17)*H24+Parameters!$C$18+Parameters!$C$6</f>
        <v>272925.48566872114</v>
      </c>
      <c r="T24" s="7">
        <f>(Parameters!$C$15+Parameters!$C$17)*I24+Parameters!$C$18+Parameters!$C$6</f>
        <v>276510.99216245313</v>
      </c>
      <c r="U24" s="7">
        <f>(Parameters!$C$15+Parameters!$C$17)*J24+Parameters!$C$18+Parameters!$C$6</f>
        <v>279805.55239494395</v>
      </c>
      <c r="V24" s="7">
        <f>(Parameters!$C$15+Parameters!$C$17)*K24+Parameters!$C$18+Parameters!$C$6</f>
        <v>282475.1786732364</v>
      </c>
      <c r="W24" s="7">
        <f>(Parameters!$C$15+Parameters!$C$17)*L24+Parameters!$C$18+Parameters!$C$6</f>
        <v>285360.67150909221</v>
      </c>
      <c r="Y24" s="7">
        <f>C24*Parameters!$C$16</f>
        <v>325973.24213237932</v>
      </c>
      <c r="Z24" s="7">
        <f>D24*Parameters!$C$16</f>
        <v>329404.78532809595</v>
      </c>
      <c r="AA24" s="7">
        <f>E24*Parameters!$C$16</f>
        <v>327668.85579322127</v>
      </c>
      <c r="AB24" s="7">
        <f>F24*Parameters!$C$16</f>
        <v>331152.52723807166</v>
      </c>
      <c r="AC24" s="7">
        <f>G24*Parameters!$C$16</f>
        <v>336343.80304237484</v>
      </c>
      <c r="AD24" s="7">
        <f>H24*Parameters!$C$16</f>
        <v>341423.65762327047</v>
      </c>
      <c r="AE24" s="7">
        <f>I24*Parameters!$C$16</f>
        <v>348585.70684450015</v>
      </c>
      <c r="AF24" s="7">
        <f>J24*Parameters!$C$16</f>
        <v>355166.59090890054</v>
      </c>
      <c r="AG24" s="7">
        <f>K24*Parameters!$C$16</f>
        <v>360499.16939978971</v>
      </c>
      <c r="AH24" s="7">
        <f>L24*Parameters!$C$16</f>
        <v>366262.94133941177</v>
      </c>
      <c r="AJ24" s="6">
        <f t="shared" si="14"/>
        <v>16</v>
      </c>
      <c r="AK24" s="6">
        <f t="shared" si="4"/>
        <v>60782.632804529858</v>
      </c>
      <c r="AL24" s="6">
        <f t="shared" si="5"/>
        <v>62496.257003642444</v>
      </c>
      <c r="AM24" s="6">
        <f t="shared" si="6"/>
        <v>61629.378550056717</v>
      </c>
      <c r="AN24" s="6">
        <f t="shared" si="7"/>
        <v>63369.034252804238</v>
      </c>
      <c r="AO24" s="6">
        <f t="shared" si="8"/>
        <v>65961.423546817969</v>
      </c>
      <c r="AP24" s="6">
        <f t="shared" si="9"/>
        <v>68498.171954549325</v>
      </c>
      <c r="AQ24" s="6">
        <f t="shared" si="10"/>
        <v>72074.714682047023</v>
      </c>
      <c r="AR24" s="6">
        <f t="shared" si="11"/>
        <v>75361.038513956591</v>
      </c>
      <c r="AS24" s="6">
        <f t="shared" si="12"/>
        <v>78023.990726553311</v>
      </c>
      <c r="AT24" s="6">
        <f t="shared" si="13"/>
        <v>80902.269830319565</v>
      </c>
      <c r="AU24" s="6"/>
      <c r="AV24" s="6">
        <f t="shared" si="15"/>
        <v>16</v>
      </c>
      <c r="AW24" s="6">
        <f t="shared" si="16"/>
        <v>689099</v>
      </c>
      <c r="BA24" s="20"/>
    </row>
    <row r="25" spans="2:53" x14ac:dyDescent="0.35">
      <c r="B25">
        <v>17</v>
      </c>
      <c r="C25" s="4">
        <f>'Budget pizza per day'!B21*Parameters!$C$7</f>
        <v>39764.950210914554</v>
      </c>
      <c r="D25" s="4">
        <f>'Budget pizza per day'!C21*Parameters!$C$7</f>
        <v>39766.782126331236</v>
      </c>
      <c r="E25" s="4">
        <f>'Budget pizza per day'!D21*Parameters!$C$7</f>
        <v>39476.049142792988</v>
      </c>
      <c r="F25" s="4">
        <f>'Budget pizza per day'!E21*Parameters!$C$7</f>
        <v>39034.47195300828</v>
      </c>
      <c r="G25" s="4">
        <f>'Budget pizza per day'!F21*Parameters!$C$7</f>
        <v>39162.016589944331</v>
      </c>
      <c r="H25" s="4">
        <f>'Budget pizza per day'!G21*Parameters!$C$7</f>
        <v>39420.02458584751</v>
      </c>
      <c r="I25" s="4">
        <f>'Budget pizza per day'!H21*Parameters!$C$7</f>
        <v>39957.717575480361</v>
      </c>
      <c r="J25" s="4">
        <f>'Budget pizza per day'!I21*Parameters!$C$7</f>
        <v>40275.670431989449</v>
      </c>
      <c r="K25" s="4">
        <f>'Budget pizza per day'!J21*Parameters!$C$7</f>
        <v>39911.428821195259</v>
      </c>
      <c r="L25" s="4">
        <f>'Budget pizza per day'!K21*Parameters!$C$7</f>
        <v>39828.582245628641</v>
      </c>
      <c r="M25" s="4"/>
      <c r="N25" s="48">
        <f>(Parameters!$C$15+Parameters!$C$17)*C25+Parameters!$C$18+Parameters!$C$6</f>
        <v>261059.80084365822</v>
      </c>
      <c r="O25" s="7">
        <f>(Parameters!$C$15+Parameters!$C$17)*D25+Parameters!$C$18+Parameters!$C$6</f>
        <v>261067.12850532494</v>
      </c>
      <c r="P25" s="7">
        <f>(Parameters!$C$15+Parameters!$C$17)*E25+Parameters!$C$18+Parameters!$C$6</f>
        <v>259904.19657117195</v>
      </c>
      <c r="Q25" s="7">
        <f>(Parameters!$C$15+Parameters!$C$17)*F25+Parameters!$C$18+Parameters!$C$6</f>
        <v>258137.88781203312</v>
      </c>
      <c r="R25" s="7">
        <f>(Parameters!$C$15+Parameters!$C$17)*G25+Parameters!$C$18+Parameters!$C$6</f>
        <v>258648.06635977732</v>
      </c>
      <c r="S25" s="7">
        <f>(Parameters!$C$15+Parameters!$C$17)*H25+Parameters!$C$18+Parameters!$C$6</f>
        <v>259680.09834339004</v>
      </c>
      <c r="T25" s="7">
        <f>(Parameters!$C$15+Parameters!$C$17)*I25+Parameters!$C$18+Parameters!$C$6</f>
        <v>261830.87030192144</v>
      </c>
      <c r="U25" s="7">
        <f>(Parameters!$C$15+Parameters!$C$17)*J25+Parameters!$C$18+Parameters!$C$6</f>
        <v>263102.6817279578</v>
      </c>
      <c r="V25" s="7">
        <f>(Parameters!$C$15+Parameters!$C$17)*K25+Parameters!$C$18+Parameters!$C$6</f>
        <v>261645.71528478104</v>
      </c>
      <c r="W25" s="7">
        <f>(Parameters!$C$15+Parameters!$C$17)*L25+Parameters!$C$18+Parameters!$C$6</f>
        <v>261314.32898251456</v>
      </c>
      <c r="Y25" s="7">
        <f>C25*Parameters!$C$16</f>
        <v>317721.95218520728</v>
      </c>
      <c r="Z25" s="7">
        <f>D25*Parameters!$C$16</f>
        <v>317736.58918938658</v>
      </c>
      <c r="AA25" s="7">
        <f>E25*Parameters!$C$16</f>
        <v>315413.632650916</v>
      </c>
      <c r="AB25" s="7">
        <f>F25*Parameters!$C$16</f>
        <v>311885.43090453616</v>
      </c>
      <c r="AC25" s="7">
        <f>G25*Parameters!$C$16</f>
        <v>312904.51255365519</v>
      </c>
      <c r="AD25" s="7">
        <f>H25*Parameters!$C$16</f>
        <v>314965.99644092162</v>
      </c>
      <c r="AE25" s="7">
        <f>I25*Parameters!$C$16</f>
        <v>319262.16342808807</v>
      </c>
      <c r="AF25" s="7">
        <f>J25*Parameters!$C$16</f>
        <v>321802.60675159568</v>
      </c>
      <c r="AG25" s="7">
        <f>K25*Parameters!$C$16</f>
        <v>318892.31628135015</v>
      </c>
      <c r="AH25" s="7">
        <f>L25*Parameters!$C$16</f>
        <v>318230.37214257283</v>
      </c>
      <c r="AJ25" s="6">
        <f t="shared" si="14"/>
        <v>17</v>
      </c>
      <c r="AK25" s="6">
        <f t="shared" si="4"/>
        <v>56662.151341549063</v>
      </c>
      <c r="AL25" s="6">
        <f t="shared" si="5"/>
        <v>56669.460684061632</v>
      </c>
      <c r="AM25" s="6">
        <f t="shared" si="6"/>
        <v>55509.436079744046</v>
      </c>
      <c r="AN25" s="6">
        <f t="shared" si="7"/>
        <v>53747.543092503038</v>
      </c>
      <c r="AO25" s="6">
        <f t="shared" si="8"/>
        <v>54256.44619387787</v>
      </c>
      <c r="AP25" s="6">
        <f t="shared" si="9"/>
        <v>55285.898097531579</v>
      </c>
      <c r="AQ25" s="6">
        <f t="shared" si="10"/>
        <v>57431.293126166624</v>
      </c>
      <c r="AR25" s="6">
        <f t="shared" si="11"/>
        <v>58699.925023637887</v>
      </c>
      <c r="AS25" s="6">
        <f t="shared" si="12"/>
        <v>57246.600996569119</v>
      </c>
      <c r="AT25" s="6">
        <f t="shared" si="13"/>
        <v>56916.043160058267</v>
      </c>
      <c r="AU25" s="6"/>
      <c r="AV25" s="6">
        <f t="shared" si="15"/>
        <v>17</v>
      </c>
      <c r="AW25" s="6">
        <f t="shared" si="16"/>
        <v>562425</v>
      </c>
      <c r="BA25" s="20"/>
    </row>
    <row r="26" spans="2:53" x14ac:dyDescent="0.35">
      <c r="B26">
        <v>18</v>
      </c>
      <c r="C26" s="4">
        <f>'Budget pizza per day'!B22*Parameters!$C$7</f>
        <v>40520.278864821616</v>
      </c>
      <c r="D26" s="4">
        <f>'Budget pizza per day'!C22*Parameters!$C$7</f>
        <v>41235.937095363995</v>
      </c>
      <c r="E26" s="4">
        <f>'Budget pizza per day'!D22*Parameters!$C$7</f>
        <v>41290.380015155417</v>
      </c>
      <c r="F26" s="4">
        <f>'Budget pizza per day'!E22*Parameters!$C$7</f>
        <v>40880.061267239391</v>
      </c>
      <c r="G26" s="4">
        <f>'Budget pizza per day'!F22*Parameters!$C$7</f>
        <v>41287.837466532059</v>
      </c>
      <c r="H26" s="4">
        <f>'Budget pizza per day'!G22*Parameters!$C$7</f>
        <v>42192.083464245625</v>
      </c>
      <c r="I26" s="4">
        <f>'Budget pizza per day'!H22*Parameters!$C$7</f>
        <v>42888.694606997931</v>
      </c>
      <c r="J26" s="4">
        <f>'Budget pizza per day'!I22*Parameters!$C$7</f>
        <v>42723.939332458278</v>
      </c>
      <c r="K26" s="4">
        <f>'Budget pizza per day'!J22*Parameters!$C$7</f>
        <v>42311.195422191347</v>
      </c>
      <c r="L26" s="4">
        <f>'Budget pizza per day'!K22*Parameters!$C$7</f>
        <v>41895.070891198287</v>
      </c>
      <c r="M26" s="4"/>
      <c r="N26" s="48">
        <f>(Parameters!$C$15+Parameters!$C$17)*C26+Parameters!$C$18+Parameters!$C$6</f>
        <v>264081.11545928649</v>
      </c>
      <c r="O26" s="7">
        <f>(Parameters!$C$15+Parameters!$C$17)*D26+Parameters!$C$18+Parameters!$C$6</f>
        <v>266943.74838145601</v>
      </c>
      <c r="P26" s="7">
        <f>(Parameters!$C$15+Parameters!$C$17)*E26+Parameters!$C$18+Parameters!$C$6</f>
        <v>267161.52006062167</v>
      </c>
      <c r="Q26" s="7">
        <f>(Parameters!$C$15+Parameters!$C$17)*F26+Parameters!$C$18+Parameters!$C$6</f>
        <v>265520.24506895756</v>
      </c>
      <c r="R26" s="7">
        <f>(Parameters!$C$15+Parameters!$C$17)*G26+Parameters!$C$18+Parameters!$C$6</f>
        <v>267151.34986612824</v>
      </c>
      <c r="S26" s="7">
        <f>(Parameters!$C$15+Parameters!$C$17)*H26+Parameters!$C$18+Parameters!$C$6</f>
        <v>270768.33385698253</v>
      </c>
      <c r="T26" s="7">
        <f>(Parameters!$C$15+Parameters!$C$17)*I26+Parameters!$C$18+Parameters!$C$6</f>
        <v>273554.77842799173</v>
      </c>
      <c r="U26" s="7">
        <f>(Parameters!$C$15+Parameters!$C$17)*J26+Parameters!$C$18+Parameters!$C$6</f>
        <v>272895.75732983311</v>
      </c>
      <c r="V26" s="7">
        <f>(Parameters!$C$15+Parameters!$C$17)*K26+Parameters!$C$18+Parameters!$C$6</f>
        <v>271244.78168876539</v>
      </c>
      <c r="W26" s="7">
        <f>(Parameters!$C$15+Parameters!$C$17)*L26+Parameters!$C$18+Parameters!$C$6</f>
        <v>269580.28356479318</v>
      </c>
      <c r="Y26" s="7">
        <f>C26*Parameters!$C$16</f>
        <v>323757.02812992473</v>
      </c>
      <c r="Z26" s="7">
        <f>D26*Parameters!$C$16</f>
        <v>329475.13739195833</v>
      </c>
      <c r="AA26" s="7">
        <f>E26*Parameters!$C$16</f>
        <v>329910.13632109179</v>
      </c>
      <c r="AB26" s="7">
        <f>F26*Parameters!$C$16</f>
        <v>326631.68952524272</v>
      </c>
      <c r="AC26" s="7">
        <f>G26*Parameters!$C$16</f>
        <v>329889.82135759114</v>
      </c>
      <c r="AD26" s="7">
        <f>H26*Parameters!$C$16</f>
        <v>337114.74687932257</v>
      </c>
      <c r="AE26" s="7">
        <f>I26*Parameters!$C$16</f>
        <v>342680.6699099135</v>
      </c>
      <c r="AF26" s="7">
        <f>J26*Parameters!$C$16</f>
        <v>341364.27526634163</v>
      </c>
      <c r="AG26" s="7">
        <f>K26*Parameters!$C$16</f>
        <v>338066.45142330887</v>
      </c>
      <c r="AH26" s="7">
        <f>L26*Parameters!$C$16</f>
        <v>334741.61642067431</v>
      </c>
      <c r="AJ26" s="6">
        <f t="shared" si="14"/>
        <v>18</v>
      </c>
      <c r="AK26" s="6">
        <f t="shared" si="4"/>
        <v>59675.912670638238</v>
      </c>
      <c r="AL26" s="6">
        <f t="shared" si="5"/>
        <v>62531.389010502317</v>
      </c>
      <c r="AM26" s="6">
        <f t="shared" si="6"/>
        <v>62748.616260470124</v>
      </c>
      <c r="AN26" s="6">
        <f t="shared" si="7"/>
        <v>61111.444456285157</v>
      </c>
      <c r="AO26" s="6">
        <f t="shared" si="8"/>
        <v>62738.4714914629</v>
      </c>
      <c r="AP26" s="6">
        <f t="shared" si="9"/>
        <v>66346.413022340043</v>
      </c>
      <c r="AQ26" s="6">
        <f t="shared" si="10"/>
        <v>69125.891481921775</v>
      </c>
      <c r="AR26" s="6">
        <f t="shared" si="11"/>
        <v>68468.517936508521</v>
      </c>
      <c r="AS26" s="6">
        <f t="shared" si="12"/>
        <v>66821.66973454348</v>
      </c>
      <c r="AT26" s="6">
        <f t="shared" si="13"/>
        <v>65161.332855881134</v>
      </c>
      <c r="AU26" s="6"/>
      <c r="AV26" s="6">
        <f t="shared" si="15"/>
        <v>18</v>
      </c>
      <c r="AW26" s="6">
        <f t="shared" si="16"/>
        <v>644730</v>
      </c>
      <c r="BA26" s="20"/>
    </row>
    <row r="27" spans="2:53" x14ac:dyDescent="0.35">
      <c r="B27">
        <v>19</v>
      </c>
      <c r="C27" s="4">
        <f>'Budget pizza per day'!B23*Parameters!$C$7</f>
        <v>39975.668506006448</v>
      </c>
      <c r="D27" s="4">
        <f>'Budget pizza per day'!C23*Parameters!$C$7</f>
        <v>40113.069698290412</v>
      </c>
      <c r="E27" s="4">
        <f>'Budget pizza per day'!D23*Parameters!$C$7</f>
        <v>39808.645157949526</v>
      </c>
      <c r="F27" s="4">
        <f>'Budget pizza per day'!E23*Parameters!$C$7</f>
        <v>39954.346655957132</v>
      </c>
      <c r="G27" s="4">
        <f>'Budget pizza per day'!F23*Parameters!$C$7</f>
        <v>40180.935338055926</v>
      </c>
      <c r="H27" s="4">
        <f>'Budget pizza per day'!G23*Parameters!$C$7</f>
        <v>40626.840925295161</v>
      </c>
      <c r="I27" s="4">
        <f>'Budget pizza per day'!H23*Parameters!$C$7</f>
        <v>40964.96516409309</v>
      </c>
      <c r="J27" s="4">
        <f>'Budget pizza per day'!I23*Parameters!$C$7</f>
        <v>40952.909385062543</v>
      </c>
      <c r="K27" s="4">
        <f>'Budget pizza per day'!J23*Parameters!$C$7</f>
        <v>41545.85946300756</v>
      </c>
      <c r="L27" s="4">
        <f>'Budget pizza per day'!K23*Parameters!$C$7</f>
        <v>41376.204049303269</v>
      </c>
      <c r="M27" s="4"/>
      <c r="N27" s="48">
        <f>(Parameters!$C$15+Parameters!$C$17)*C27+Parameters!$C$18+Parameters!$C$6</f>
        <v>261902.67402402579</v>
      </c>
      <c r="O27" s="7">
        <f>(Parameters!$C$15+Parameters!$C$17)*D27+Parameters!$C$18+Parameters!$C$6</f>
        <v>262452.27879316162</v>
      </c>
      <c r="P27" s="7">
        <f>(Parameters!$C$15+Parameters!$C$17)*E27+Parameters!$C$18+Parameters!$C$6</f>
        <v>261234.5806317981</v>
      </c>
      <c r="Q27" s="7">
        <f>(Parameters!$C$15+Parameters!$C$17)*F27+Parameters!$C$18+Parameters!$C$6</f>
        <v>261817.38662382853</v>
      </c>
      <c r="R27" s="7">
        <f>(Parameters!$C$15+Parameters!$C$17)*G27+Parameters!$C$18+Parameters!$C$6</f>
        <v>262723.74135222367</v>
      </c>
      <c r="S27" s="7">
        <f>(Parameters!$C$15+Parameters!$C$17)*H27+Parameters!$C$18+Parameters!$C$6</f>
        <v>264507.36370118067</v>
      </c>
      <c r="T27" s="7">
        <f>(Parameters!$C$15+Parameters!$C$17)*I27+Parameters!$C$18+Parameters!$C$6</f>
        <v>265859.86065637239</v>
      </c>
      <c r="U27" s="7">
        <f>(Parameters!$C$15+Parameters!$C$17)*J27+Parameters!$C$18+Parameters!$C$6</f>
        <v>265811.6375402502</v>
      </c>
      <c r="V27" s="7">
        <f>(Parameters!$C$15+Parameters!$C$17)*K27+Parameters!$C$18+Parameters!$C$6</f>
        <v>268183.43785203027</v>
      </c>
      <c r="W27" s="7">
        <f>(Parameters!$C$15+Parameters!$C$17)*L27+Parameters!$C$18+Parameters!$C$6</f>
        <v>267504.81619721308</v>
      </c>
      <c r="Y27" s="7">
        <f>C27*Parameters!$C$16</f>
        <v>319405.59136299154</v>
      </c>
      <c r="Z27" s="7">
        <f>D27*Parameters!$C$16</f>
        <v>320503.42688934039</v>
      </c>
      <c r="AA27" s="7">
        <f>E27*Parameters!$C$16</f>
        <v>318071.07481201674</v>
      </c>
      <c r="AB27" s="7">
        <f>F27*Parameters!$C$16</f>
        <v>319235.2297810975</v>
      </c>
      <c r="AC27" s="7">
        <f>G27*Parameters!$C$16</f>
        <v>321045.67335106689</v>
      </c>
      <c r="AD27" s="7">
        <f>H27*Parameters!$C$16</f>
        <v>324608.45899310836</v>
      </c>
      <c r="AE27" s="7">
        <f>I27*Parameters!$C$16</f>
        <v>327310.07166110381</v>
      </c>
      <c r="AF27" s="7">
        <f>J27*Parameters!$C$16</f>
        <v>327213.74598664971</v>
      </c>
      <c r="AG27" s="7">
        <f>K27*Parameters!$C$16</f>
        <v>331951.41710943042</v>
      </c>
      <c r="AH27" s="7">
        <f>L27*Parameters!$C$16</f>
        <v>330595.87035393313</v>
      </c>
      <c r="AJ27" s="6">
        <f t="shared" si="14"/>
        <v>19</v>
      </c>
      <c r="AK27" s="6">
        <f t="shared" si="4"/>
        <v>57502.917338965752</v>
      </c>
      <c r="AL27" s="6">
        <f t="shared" si="5"/>
        <v>58051.148096178775</v>
      </c>
      <c r="AM27" s="6">
        <f t="shared" si="6"/>
        <v>56836.494180218637</v>
      </c>
      <c r="AN27" s="6">
        <f t="shared" si="7"/>
        <v>57417.843157268973</v>
      </c>
      <c r="AO27" s="6">
        <f t="shared" si="8"/>
        <v>58321.931998843211</v>
      </c>
      <c r="AP27" s="6">
        <f t="shared" si="9"/>
        <v>60101.09529192769</v>
      </c>
      <c r="AQ27" s="6">
        <f t="shared" si="10"/>
        <v>61450.21100473142</v>
      </c>
      <c r="AR27" s="6">
        <f t="shared" si="11"/>
        <v>61402.108446399507</v>
      </c>
      <c r="AS27" s="6">
        <f t="shared" si="12"/>
        <v>63767.979257400148</v>
      </c>
      <c r="AT27" s="6">
        <f t="shared" si="13"/>
        <v>63091.054156720056</v>
      </c>
      <c r="AU27" s="6"/>
      <c r="AV27" s="6">
        <f t="shared" si="15"/>
        <v>19</v>
      </c>
      <c r="AW27" s="6">
        <f t="shared" si="16"/>
        <v>597943</v>
      </c>
      <c r="BA27" s="20"/>
    </row>
    <row r="28" spans="2:53" x14ac:dyDescent="0.35">
      <c r="B28">
        <v>20</v>
      </c>
      <c r="C28" s="4">
        <f>'Budget pizza per day'!B24*Parameters!$C$7</f>
        <v>40728.458335932017</v>
      </c>
      <c r="D28" s="4">
        <f>'Budget pizza per day'!C24*Parameters!$C$7</f>
        <v>40647.051410575128</v>
      </c>
      <c r="E28" s="4">
        <f>'Budget pizza per day'!D24*Parameters!$C$7</f>
        <v>40570.394038673134</v>
      </c>
      <c r="F28" s="4">
        <f>'Budget pizza per day'!E24*Parameters!$C$7</f>
        <v>40944.53849775064</v>
      </c>
      <c r="G28" s="4">
        <f>'Budget pizza per day'!F24*Parameters!$C$7</f>
        <v>41604.594690341662</v>
      </c>
      <c r="H28" s="4">
        <f>'Budget pizza per day'!G24*Parameters!$C$7</f>
        <v>42450.486394050364</v>
      </c>
      <c r="I28" s="4">
        <f>'Budget pizza per day'!H24*Parameters!$C$7</f>
        <v>42310.852815433587</v>
      </c>
      <c r="J28" s="4">
        <f>'Budget pizza per day'!I24*Parameters!$C$7</f>
        <v>42760.967200811756</v>
      </c>
      <c r="K28" s="4">
        <f>'Budget pizza per day'!J24*Parameters!$C$7</f>
        <v>43006.193614888187</v>
      </c>
      <c r="L28" s="4">
        <f>'Budget pizza per day'!K24*Parameters!$C$7</f>
        <v>43550.614771805886</v>
      </c>
      <c r="M28" s="4"/>
      <c r="N28" s="48">
        <f>(Parameters!$C$15+Parameters!$C$17)*C28+Parameters!$C$18+Parameters!$C$6</f>
        <v>264913.8333437281</v>
      </c>
      <c r="O28" s="7">
        <f>(Parameters!$C$15+Parameters!$C$17)*D28+Parameters!$C$18+Parameters!$C$6</f>
        <v>264588.20564230054</v>
      </c>
      <c r="P28" s="7">
        <f>(Parameters!$C$15+Parameters!$C$17)*E28+Parameters!$C$18+Parameters!$C$6</f>
        <v>264281.57615469256</v>
      </c>
      <c r="Q28" s="7">
        <f>(Parameters!$C$15+Parameters!$C$17)*F28+Parameters!$C$18+Parameters!$C$6</f>
        <v>265778.15399100259</v>
      </c>
      <c r="R28" s="7">
        <f>(Parameters!$C$15+Parameters!$C$17)*G28+Parameters!$C$18+Parameters!$C$6</f>
        <v>268418.37876136665</v>
      </c>
      <c r="S28" s="7">
        <f>(Parameters!$C$15+Parameters!$C$17)*H28+Parameters!$C$18+Parameters!$C$6</f>
        <v>271801.94557620143</v>
      </c>
      <c r="T28" s="7">
        <f>(Parameters!$C$15+Parameters!$C$17)*I28+Parameters!$C$18+Parameters!$C$6</f>
        <v>271243.41126173432</v>
      </c>
      <c r="U28" s="7">
        <f>(Parameters!$C$15+Parameters!$C$17)*J28+Parameters!$C$18+Parameters!$C$6</f>
        <v>273043.86880324699</v>
      </c>
      <c r="V28" s="7">
        <f>(Parameters!$C$15+Parameters!$C$17)*K28+Parameters!$C$18+Parameters!$C$6</f>
        <v>274024.77445955272</v>
      </c>
      <c r="W28" s="7">
        <f>(Parameters!$C$15+Parameters!$C$17)*L28+Parameters!$C$18+Parameters!$C$6</f>
        <v>276202.45908722351</v>
      </c>
      <c r="Y28" s="7">
        <f>C28*Parameters!$C$16</f>
        <v>325420.38210409682</v>
      </c>
      <c r="Z28" s="7">
        <f>D28*Parameters!$C$16</f>
        <v>324769.94077049528</v>
      </c>
      <c r="AA28" s="7">
        <f>E28*Parameters!$C$16</f>
        <v>324157.44836899836</v>
      </c>
      <c r="AB28" s="7">
        <f>F28*Parameters!$C$16</f>
        <v>327146.86259702762</v>
      </c>
      <c r="AC28" s="7">
        <f>G28*Parameters!$C$16</f>
        <v>332420.71157582989</v>
      </c>
      <c r="AD28" s="7">
        <f>H28*Parameters!$C$16</f>
        <v>339179.38628846244</v>
      </c>
      <c r="AE28" s="7">
        <f>I28*Parameters!$C$16</f>
        <v>338063.71399531438</v>
      </c>
      <c r="AF28" s="7">
        <f>J28*Parameters!$C$16</f>
        <v>341660.12793448596</v>
      </c>
      <c r="AG28" s="7">
        <f>K28*Parameters!$C$16</f>
        <v>343619.48698295665</v>
      </c>
      <c r="AH28" s="7">
        <f>L28*Parameters!$C$16</f>
        <v>347969.41202672903</v>
      </c>
      <c r="AJ28" s="6">
        <f t="shared" si="14"/>
        <v>20</v>
      </c>
      <c r="AK28" s="6">
        <f t="shared" si="4"/>
        <v>60506.548760368722</v>
      </c>
      <c r="AL28" s="6">
        <f t="shared" si="5"/>
        <v>60181.735128194734</v>
      </c>
      <c r="AM28" s="6">
        <f t="shared" si="6"/>
        <v>59875.872214305797</v>
      </c>
      <c r="AN28" s="6">
        <f t="shared" si="7"/>
        <v>61368.708606025029</v>
      </c>
      <c r="AO28" s="6">
        <f t="shared" si="8"/>
        <v>64002.33281446324</v>
      </c>
      <c r="AP28" s="6">
        <f t="shared" si="9"/>
        <v>67377.440712261014</v>
      </c>
      <c r="AQ28" s="6">
        <f t="shared" si="10"/>
        <v>66820.302733580058</v>
      </c>
      <c r="AR28" s="6">
        <f t="shared" si="11"/>
        <v>68616.25913123897</v>
      </c>
      <c r="AS28" s="6">
        <f t="shared" si="12"/>
        <v>69594.712523403927</v>
      </c>
      <c r="AT28" s="6">
        <f t="shared" si="13"/>
        <v>71766.952939505514</v>
      </c>
      <c r="AU28" s="6"/>
      <c r="AV28" s="6">
        <f t="shared" si="15"/>
        <v>20</v>
      </c>
      <c r="AW28" s="6">
        <f t="shared" si="16"/>
        <v>650111</v>
      </c>
      <c r="BA28" s="20"/>
    </row>
    <row r="29" spans="2:53" x14ac:dyDescent="0.35">
      <c r="B29">
        <v>21</v>
      </c>
      <c r="C29" s="4">
        <f>'Budget pizza per day'!B25*Parameters!$C$7</f>
        <v>40777.10985606967</v>
      </c>
      <c r="D29" s="4">
        <f>'Budget pizza per day'!C25*Parameters!$C$7</f>
        <v>41289.580454850642</v>
      </c>
      <c r="E29" s="4">
        <f>'Budget pizza per day'!D25*Parameters!$C$7</f>
        <v>41697.364176936106</v>
      </c>
      <c r="F29" s="4">
        <f>'Budget pizza per day'!E25*Parameters!$C$7</f>
        <v>41835.271188099345</v>
      </c>
      <c r="G29" s="4">
        <f>'Budget pizza per day'!F25*Parameters!$C$7</f>
        <v>41980.794429153291</v>
      </c>
      <c r="H29" s="4">
        <f>'Budget pizza per day'!G25*Parameters!$C$7</f>
        <v>41788.327768809977</v>
      </c>
      <c r="I29" s="4">
        <f>'Budget pizza per day'!H25*Parameters!$C$7</f>
        <v>42298.297936229428</v>
      </c>
      <c r="J29" s="4">
        <f>'Budget pizza per day'!I25*Parameters!$C$7</f>
        <v>42625.87552253098</v>
      </c>
      <c r="K29" s="4">
        <f>'Budget pizza per day'!J25*Parameters!$C$7</f>
        <v>42054.840064520649</v>
      </c>
      <c r="L29" s="4">
        <f>'Budget pizza per day'!K25*Parameters!$C$7</f>
        <v>41913.812670447573</v>
      </c>
      <c r="M29" s="4"/>
      <c r="N29" s="48">
        <f>(Parameters!$C$15+Parameters!$C$17)*C29+Parameters!$C$18+Parameters!$C$6</f>
        <v>265108.43942427868</v>
      </c>
      <c r="O29" s="7">
        <f>(Parameters!$C$15+Parameters!$C$17)*D29+Parameters!$C$18+Parameters!$C$6</f>
        <v>267158.32181940257</v>
      </c>
      <c r="P29" s="7">
        <f>(Parameters!$C$15+Parameters!$C$17)*E29+Parameters!$C$18+Parameters!$C$6</f>
        <v>268789.45670774439</v>
      </c>
      <c r="Q29" s="7">
        <f>(Parameters!$C$15+Parameters!$C$17)*F29+Parameters!$C$18+Parameters!$C$6</f>
        <v>269341.08475239738</v>
      </c>
      <c r="R29" s="7">
        <f>(Parameters!$C$15+Parameters!$C$17)*G29+Parameters!$C$18+Parameters!$C$6</f>
        <v>269923.17771661317</v>
      </c>
      <c r="S29" s="7">
        <f>(Parameters!$C$15+Parameters!$C$17)*H29+Parameters!$C$18+Parameters!$C$6</f>
        <v>269153.31107523991</v>
      </c>
      <c r="T29" s="7">
        <f>(Parameters!$C$15+Parameters!$C$17)*I29+Parameters!$C$18+Parameters!$C$6</f>
        <v>271193.19174491771</v>
      </c>
      <c r="U29" s="7">
        <f>(Parameters!$C$15+Parameters!$C$17)*J29+Parameters!$C$18+Parameters!$C$6</f>
        <v>272503.50209012395</v>
      </c>
      <c r="V29" s="7">
        <f>(Parameters!$C$15+Parameters!$C$17)*K29+Parameters!$C$18+Parameters!$C$6</f>
        <v>270219.36025808263</v>
      </c>
      <c r="W29" s="7">
        <f>(Parameters!$C$15+Parameters!$C$17)*L29+Parameters!$C$18+Parameters!$C$6</f>
        <v>269655.25068179029</v>
      </c>
      <c r="Y29" s="7">
        <f>C29*Parameters!$C$16</f>
        <v>325809.10774999665</v>
      </c>
      <c r="Z29" s="7">
        <f>D29*Parameters!$C$16</f>
        <v>329903.74783425662</v>
      </c>
      <c r="AA29" s="7">
        <f>E29*Parameters!$C$16</f>
        <v>333161.93977371947</v>
      </c>
      <c r="AB29" s="7">
        <f>F29*Parameters!$C$16</f>
        <v>334263.81679291377</v>
      </c>
      <c r="AC29" s="7">
        <f>G29*Parameters!$C$16</f>
        <v>335426.54748893483</v>
      </c>
      <c r="AD29" s="7">
        <f>H29*Parameters!$C$16</f>
        <v>333888.7388727917</v>
      </c>
      <c r="AE29" s="7">
        <f>I29*Parameters!$C$16</f>
        <v>337963.40051047312</v>
      </c>
      <c r="AF29" s="7">
        <f>J29*Parameters!$C$16</f>
        <v>340580.74542502256</v>
      </c>
      <c r="AG29" s="7">
        <f>K29*Parameters!$C$16</f>
        <v>336018.17211551999</v>
      </c>
      <c r="AH29" s="7">
        <f>L29*Parameters!$C$16</f>
        <v>334891.36323687609</v>
      </c>
      <c r="AJ29" s="6">
        <f t="shared" si="14"/>
        <v>21</v>
      </c>
      <c r="AK29" s="6">
        <f t="shared" si="4"/>
        <v>60700.668325717968</v>
      </c>
      <c r="AL29" s="6">
        <f t="shared" si="5"/>
        <v>62745.426014854049</v>
      </c>
      <c r="AM29" s="6">
        <f t="shared" si="6"/>
        <v>64372.483065975073</v>
      </c>
      <c r="AN29" s="6">
        <f t="shared" si="7"/>
        <v>64922.732040516392</v>
      </c>
      <c r="AO29" s="6">
        <f t="shared" si="8"/>
        <v>65503.369772321661</v>
      </c>
      <c r="AP29" s="6">
        <f t="shared" si="9"/>
        <v>64735.427797551791</v>
      </c>
      <c r="AQ29" s="6">
        <f t="shared" si="10"/>
        <v>66770.208765555406</v>
      </c>
      <c r="AR29" s="6">
        <f t="shared" si="11"/>
        <v>68077.243334898609</v>
      </c>
      <c r="AS29" s="6">
        <f t="shared" si="12"/>
        <v>65798.811857437366</v>
      </c>
      <c r="AT29" s="6">
        <f t="shared" si="13"/>
        <v>65236.112555085798</v>
      </c>
      <c r="AU29" s="6"/>
      <c r="AV29" s="6">
        <f t="shared" si="15"/>
        <v>21</v>
      </c>
      <c r="AW29" s="6">
        <f t="shared" si="16"/>
        <v>648862</v>
      </c>
      <c r="BA29" s="20"/>
    </row>
    <row r="30" spans="2:53" x14ac:dyDescent="0.35">
      <c r="B30">
        <v>22</v>
      </c>
      <c r="C30" s="4">
        <f>'Budget pizza per day'!B26*Parameters!$C$7</f>
        <v>39960.385996599201</v>
      </c>
      <c r="D30" s="4">
        <f>'Budget pizza per day'!C26*Parameters!$C$7</f>
        <v>40014.536132147281</v>
      </c>
      <c r="E30" s="4">
        <f>'Budget pizza per day'!D26*Parameters!$C$7</f>
        <v>39865.94777150928</v>
      </c>
      <c r="F30" s="4">
        <f>'Budget pizza per day'!E26*Parameters!$C$7</f>
        <v>39545.039856147501</v>
      </c>
      <c r="G30" s="4">
        <f>'Budget pizza per day'!F26*Parameters!$C$7</f>
        <v>39306.739795364578</v>
      </c>
      <c r="H30" s="4">
        <f>'Budget pizza per day'!G26*Parameters!$C$7</f>
        <v>39198.587648970359</v>
      </c>
      <c r="I30" s="4">
        <f>'Budget pizza per day'!H26*Parameters!$C$7</f>
        <v>39315.039691203521</v>
      </c>
      <c r="J30" s="4">
        <f>'Budget pizza per day'!I26*Parameters!$C$7</f>
        <v>39858.218315129823</v>
      </c>
      <c r="K30" s="4">
        <f>'Budget pizza per day'!J26*Parameters!$C$7</f>
        <v>39753.164210855946</v>
      </c>
      <c r="L30" s="4">
        <f>'Budget pizza per day'!K26*Parameters!$C$7</f>
        <v>40073.817813942827</v>
      </c>
      <c r="M30" s="4"/>
      <c r="N30" s="48">
        <f>(Parameters!$C$15+Parameters!$C$17)*C30+Parameters!$C$18+Parameters!$C$6</f>
        <v>261841.54398639681</v>
      </c>
      <c r="O30" s="7">
        <f>(Parameters!$C$15+Parameters!$C$17)*D30+Parameters!$C$18+Parameters!$C$6</f>
        <v>262058.14452858912</v>
      </c>
      <c r="P30" s="7">
        <f>(Parameters!$C$15+Parameters!$C$17)*E30+Parameters!$C$18+Parameters!$C$6</f>
        <v>261463.79108603712</v>
      </c>
      <c r="Q30" s="7">
        <f>(Parameters!$C$15+Parameters!$C$17)*F30+Parameters!$C$18+Parameters!$C$6</f>
        <v>260180.15942459001</v>
      </c>
      <c r="R30" s="7">
        <f>(Parameters!$C$15+Parameters!$C$17)*G30+Parameters!$C$18+Parameters!$C$6</f>
        <v>259226.95918145831</v>
      </c>
      <c r="S30" s="7">
        <f>(Parameters!$C$15+Parameters!$C$17)*H30+Parameters!$C$18+Parameters!$C$6</f>
        <v>258794.35059588143</v>
      </c>
      <c r="T30" s="7">
        <f>(Parameters!$C$15+Parameters!$C$17)*I30+Parameters!$C$18+Parameters!$C$6</f>
        <v>259260.15876481408</v>
      </c>
      <c r="U30" s="7">
        <f>(Parameters!$C$15+Parameters!$C$17)*J30+Parameters!$C$18+Parameters!$C$6</f>
        <v>261432.87326051929</v>
      </c>
      <c r="V30" s="7">
        <f>(Parameters!$C$15+Parameters!$C$17)*K30+Parameters!$C$18+Parameters!$C$6</f>
        <v>261012.65684342379</v>
      </c>
      <c r="W30" s="7">
        <f>(Parameters!$C$15+Parameters!$C$17)*L30+Parameters!$C$18+Parameters!$C$6</f>
        <v>262295.27125577128</v>
      </c>
      <c r="Y30" s="7">
        <f>C30*Parameters!$C$16</f>
        <v>319283.48411282763</v>
      </c>
      <c r="Z30" s="7">
        <f>D30*Parameters!$C$16</f>
        <v>319716.14369585679</v>
      </c>
      <c r="AA30" s="7">
        <f>E30*Parameters!$C$16</f>
        <v>318528.92269435915</v>
      </c>
      <c r="AB30" s="7">
        <f>F30*Parameters!$C$16</f>
        <v>315964.86845061852</v>
      </c>
      <c r="AC30" s="7">
        <f>G30*Parameters!$C$16</f>
        <v>314060.85096496297</v>
      </c>
      <c r="AD30" s="7">
        <f>H30*Parameters!$C$16</f>
        <v>313196.71531527315</v>
      </c>
      <c r="AE30" s="7">
        <f>I30*Parameters!$C$16</f>
        <v>314127.16713271616</v>
      </c>
      <c r="AF30" s="7">
        <f>J30*Parameters!$C$16</f>
        <v>318467.16433788731</v>
      </c>
      <c r="AG30" s="7">
        <f>K30*Parameters!$C$16</f>
        <v>317627.782044739</v>
      </c>
      <c r="AH30" s="7">
        <f>L30*Parameters!$C$16</f>
        <v>320189.80433340318</v>
      </c>
      <c r="AJ30" s="6">
        <f t="shared" si="14"/>
        <v>22</v>
      </c>
      <c r="AK30" s="6">
        <f t="shared" si="4"/>
        <v>57441.940126430825</v>
      </c>
      <c r="AL30" s="6">
        <f t="shared" si="5"/>
        <v>57657.99916726767</v>
      </c>
      <c r="AM30" s="6">
        <f t="shared" si="6"/>
        <v>57065.13160832203</v>
      </c>
      <c r="AN30" s="6">
        <f t="shared" si="7"/>
        <v>55784.709026028519</v>
      </c>
      <c r="AO30" s="6">
        <f t="shared" si="8"/>
        <v>54833.89178350466</v>
      </c>
      <c r="AP30" s="6">
        <f t="shared" si="9"/>
        <v>54402.364719391713</v>
      </c>
      <c r="AQ30" s="6">
        <f t="shared" si="10"/>
        <v>54867.008367902075</v>
      </c>
      <c r="AR30" s="6">
        <f t="shared" si="11"/>
        <v>57034.29107736802</v>
      </c>
      <c r="AS30" s="6">
        <f t="shared" si="12"/>
        <v>56615.125201315212</v>
      </c>
      <c r="AT30" s="6">
        <f t="shared" si="13"/>
        <v>57894.533077631902</v>
      </c>
      <c r="AU30" s="6"/>
      <c r="AV30" s="6">
        <f t="shared" si="15"/>
        <v>22</v>
      </c>
      <c r="AW30" s="6">
        <f t="shared" si="16"/>
        <v>563597</v>
      </c>
      <c r="BA30" s="20"/>
    </row>
    <row r="31" spans="2:53" x14ac:dyDescent="0.35">
      <c r="B31">
        <v>23</v>
      </c>
      <c r="C31" s="4">
        <f>'Budget pizza per day'!B27*Parameters!$C$7</f>
        <v>40382.815473371156</v>
      </c>
      <c r="D31" s="4">
        <f>'Budget pizza per day'!C27*Parameters!$C$7</f>
        <v>40206.824337295599</v>
      </c>
      <c r="E31" s="4">
        <f>'Budget pizza per day'!D27*Parameters!$C$7</f>
        <v>40655.167273327665</v>
      </c>
      <c r="F31" s="4">
        <f>'Budget pizza per day'!E27*Parameters!$C$7</f>
        <v>41405.269585620706</v>
      </c>
      <c r="G31" s="4">
        <f>'Budget pizza per day'!F27*Parameters!$C$7</f>
        <v>42016.309219539151</v>
      </c>
      <c r="H31" s="4">
        <f>'Budget pizza per day'!G27*Parameters!$C$7</f>
        <v>42956.835955146766</v>
      </c>
      <c r="I31" s="4">
        <f>'Budget pizza per day'!H27*Parameters!$C$7</f>
        <v>43253.424031444069</v>
      </c>
      <c r="J31" s="4">
        <f>'Budget pizza per day'!I27*Parameters!$C$7</f>
        <v>43618.2834684099</v>
      </c>
      <c r="K31" s="4">
        <f>'Budget pizza per day'!J27*Parameters!$C$7</f>
        <v>44019.437472494115</v>
      </c>
      <c r="L31" s="4">
        <f>'Budget pizza per day'!K27*Parameters!$C$7</f>
        <v>44812.864550500875</v>
      </c>
      <c r="M31" s="4"/>
      <c r="N31" s="48">
        <f>(Parameters!$C$15+Parameters!$C$17)*C31+Parameters!$C$18+Parameters!$C$6</f>
        <v>263531.26189348463</v>
      </c>
      <c r="O31" s="7">
        <f>(Parameters!$C$15+Parameters!$C$17)*D31+Parameters!$C$18+Parameters!$C$6</f>
        <v>262827.29734918242</v>
      </c>
      <c r="P31" s="7">
        <f>(Parameters!$C$15+Parameters!$C$17)*E31+Parameters!$C$18+Parameters!$C$6</f>
        <v>264620.66909331066</v>
      </c>
      <c r="Q31" s="7">
        <f>(Parameters!$C$15+Parameters!$C$17)*F31+Parameters!$C$18+Parameters!$C$6</f>
        <v>267621.0783424828</v>
      </c>
      <c r="R31" s="7">
        <f>(Parameters!$C$15+Parameters!$C$17)*G31+Parameters!$C$18+Parameters!$C$6</f>
        <v>270065.2368781566</v>
      </c>
      <c r="S31" s="7">
        <f>(Parameters!$C$15+Parameters!$C$17)*H31+Parameters!$C$18+Parameters!$C$6</f>
        <v>273827.34382058703</v>
      </c>
      <c r="T31" s="7">
        <f>(Parameters!$C$15+Parameters!$C$17)*I31+Parameters!$C$18+Parameters!$C$6</f>
        <v>275013.69612577627</v>
      </c>
      <c r="U31" s="7">
        <f>(Parameters!$C$15+Parameters!$C$17)*J31+Parameters!$C$18+Parameters!$C$6</f>
        <v>276473.13387363963</v>
      </c>
      <c r="V31" s="7">
        <f>(Parameters!$C$15+Parameters!$C$17)*K31+Parameters!$C$18+Parameters!$C$6</f>
        <v>278077.74988997646</v>
      </c>
      <c r="W31" s="7">
        <f>(Parameters!$C$15+Parameters!$C$17)*L31+Parameters!$C$18+Parameters!$C$6</f>
        <v>281251.4582020035</v>
      </c>
      <c r="Y31" s="7">
        <f>C31*Parameters!$C$16</f>
        <v>322658.69563223555</v>
      </c>
      <c r="Z31" s="7">
        <f>D31*Parameters!$C$16</f>
        <v>321252.52645499184</v>
      </c>
      <c r="AA31" s="7">
        <f>E31*Parameters!$C$16</f>
        <v>324834.78651388804</v>
      </c>
      <c r="AB31" s="7">
        <f>F31*Parameters!$C$16</f>
        <v>330828.10398910946</v>
      </c>
      <c r="AC31" s="7">
        <f>G31*Parameters!$C$16</f>
        <v>335710.3106641178</v>
      </c>
      <c r="AD31" s="7">
        <f>H31*Parameters!$C$16</f>
        <v>343225.11928162264</v>
      </c>
      <c r="AE31" s="7">
        <f>I31*Parameters!$C$16</f>
        <v>345594.8580112381</v>
      </c>
      <c r="AF31" s="7">
        <f>J31*Parameters!$C$16</f>
        <v>348510.08491259511</v>
      </c>
      <c r="AG31" s="7">
        <f>K31*Parameters!$C$16</f>
        <v>351715.30540522799</v>
      </c>
      <c r="AH31" s="7">
        <f>L31*Parameters!$C$16</f>
        <v>358054.787758502</v>
      </c>
      <c r="AJ31" s="6">
        <f t="shared" si="14"/>
        <v>23</v>
      </c>
      <c r="AK31" s="6">
        <f t="shared" si="4"/>
        <v>59127.433738750929</v>
      </c>
      <c r="AL31" s="6">
        <f t="shared" si="5"/>
        <v>58425.229105809412</v>
      </c>
      <c r="AM31" s="6">
        <f t="shared" si="6"/>
        <v>60214.117420577386</v>
      </c>
      <c r="AN31" s="6">
        <f t="shared" si="7"/>
        <v>63207.025646626658</v>
      </c>
      <c r="AO31" s="6">
        <f t="shared" si="8"/>
        <v>65645.073785961198</v>
      </c>
      <c r="AP31" s="6">
        <f t="shared" si="9"/>
        <v>69397.775461035606</v>
      </c>
      <c r="AQ31" s="6">
        <f t="shared" si="10"/>
        <v>70581.161885461828</v>
      </c>
      <c r="AR31" s="6">
        <f t="shared" si="11"/>
        <v>72036.951038955478</v>
      </c>
      <c r="AS31" s="6">
        <f t="shared" si="12"/>
        <v>73637.55551525153</v>
      </c>
      <c r="AT31" s="6">
        <f t="shared" si="13"/>
        <v>76803.329556498502</v>
      </c>
      <c r="AU31" s="6"/>
      <c r="AV31" s="6">
        <f t="shared" si="15"/>
        <v>23</v>
      </c>
      <c r="AW31" s="6">
        <f t="shared" si="16"/>
        <v>669076</v>
      </c>
      <c r="BA31" s="20"/>
    </row>
    <row r="32" spans="2:53" x14ac:dyDescent="0.35">
      <c r="B32">
        <v>24</v>
      </c>
      <c r="C32" s="4">
        <f>'Budget pizza per day'!B28*Parameters!$C$7</f>
        <v>39922.030720504881</v>
      </c>
      <c r="D32" s="4">
        <f>'Budget pizza per day'!C28*Parameters!$C$7</f>
        <v>40464.333944454847</v>
      </c>
      <c r="E32" s="4">
        <f>'Budget pizza per day'!D28*Parameters!$C$7</f>
        <v>40842.757165463358</v>
      </c>
      <c r="F32" s="4">
        <f>'Budget pizza per day'!E28*Parameters!$C$7</f>
        <v>41353.138877066449</v>
      </c>
      <c r="G32" s="4">
        <f>'Budget pizza per day'!F28*Parameters!$C$7</f>
        <v>41382.633195883449</v>
      </c>
      <c r="H32" s="4">
        <f>'Budget pizza per day'!G28*Parameters!$C$7</f>
        <v>41276.795898633805</v>
      </c>
      <c r="I32" s="4">
        <f>'Budget pizza per day'!H28*Parameters!$C$7</f>
        <v>40854.572476623456</v>
      </c>
      <c r="J32" s="4">
        <f>'Budget pizza per day'!I28*Parameters!$C$7</f>
        <v>40612.937671731954</v>
      </c>
      <c r="K32" s="4">
        <f>'Budget pizza per day'!J28*Parameters!$C$7</f>
        <v>40150.692382656853</v>
      </c>
      <c r="L32" s="4">
        <f>'Budget pizza per day'!K28*Parameters!$C$7</f>
        <v>40336.852067006068</v>
      </c>
      <c r="M32" s="4"/>
      <c r="N32" s="48">
        <f>(Parameters!$C$15+Parameters!$C$17)*C32+Parameters!$C$18+Parameters!$C$6</f>
        <v>261688.12288201952</v>
      </c>
      <c r="O32" s="7">
        <f>(Parameters!$C$15+Parameters!$C$17)*D32+Parameters!$C$18+Parameters!$C$6</f>
        <v>263857.33577781939</v>
      </c>
      <c r="P32" s="7">
        <f>(Parameters!$C$15+Parameters!$C$17)*E32+Parameters!$C$18+Parameters!$C$6</f>
        <v>265371.0286618534</v>
      </c>
      <c r="Q32" s="7">
        <f>(Parameters!$C$15+Parameters!$C$17)*F32+Parameters!$C$18+Parameters!$C$6</f>
        <v>267412.5555082658</v>
      </c>
      <c r="R32" s="7">
        <f>(Parameters!$C$15+Parameters!$C$17)*G32+Parameters!$C$18+Parameters!$C$6</f>
        <v>267530.5327835338</v>
      </c>
      <c r="S32" s="7">
        <f>(Parameters!$C$15+Parameters!$C$17)*H32+Parameters!$C$18+Parameters!$C$6</f>
        <v>267107.18359453522</v>
      </c>
      <c r="T32" s="7">
        <f>(Parameters!$C$15+Parameters!$C$17)*I32+Parameters!$C$18+Parameters!$C$6</f>
        <v>265418.28990649385</v>
      </c>
      <c r="U32" s="7">
        <f>(Parameters!$C$15+Parameters!$C$17)*J32+Parameters!$C$18+Parameters!$C$6</f>
        <v>264451.75068692781</v>
      </c>
      <c r="V32" s="7">
        <f>(Parameters!$C$15+Parameters!$C$17)*K32+Parameters!$C$18+Parameters!$C$6</f>
        <v>262602.76953062741</v>
      </c>
      <c r="W32" s="7">
        <f>(Parameters!$C$15+Parameters!$C$17)*L32+Parameters!$C$18+Parameters!$C$6</f>
        <v>263347.40826802427</v>
      </c>
      <c r="Y32" s="7">
        <f>C32*Parameters!$C$16</f>
        <v>318977.025456834</v>
      </c>
      <c r="Z32" s="7">
        <f>D32*Parameters!$C$16</f>
        <v>323310.02821619425</v>
      </c>
      <c r="AA32" s="7">
        <f>E32*Parameters!$C$16</f>
        <v>326333.62975205225</v>
      </c>
      <c r="AB32" s="7">
        <f>F32*Parameters!$C$16</f>
        <v>330411.57962776092</v>
      </c>
      <c r="AC32" s="7">
        <f>G32*Parameters!$C$16</f>
        <v>330647.23923510878</v>
      </c>
      <c r="AD32" s="7">
        <f>H32*Parameters!$C$16</f>
        <v>329801.5992300841</v>
      </c>
      <c r="AE32" s="7">
        <f>I32*Parameters!$C$16</f>
        <v>326428.03408822144</v>
      </c>
      <c r="AF32" s="7">
        <f>J32*Parameters!$C$16</f>
        <v>324497.37199713831</v>
      </c>
      <c r="AG32" s="7">
        <f>K32*Parameters!$C$16</f>
        <v>320804.03213742824</v>
      </c>
      <c r="AH32" s="7">
        <f>L32*Parameters!$C$16</f>
        <v>322291.4480153785</v>
      </c>
      <c r="AJ32" s="6">
        <f t="shared" si="14"/>
        <v>24</v>
      </c>
      <c r="AK32" s="6">
        <f t="shared" si="4"/>
        <v>57288.902574814478</v>
      </c>
      <c r="AL32" s="6">
        <f t="shared" si="5"/>
        <v>59452.692438374856</v>
      </c>
      <c r="AM32" s="6">
        <f t="shared" si="6"/>
        <v>60962.601090198848</v>
      </c>
      <c r="AN32" s="6">
        <f t="shared" si="7"/>
        <v>62999.024119495123</v>
      </c>
      <c r="AO32" s="6">
        <f t="shared" si="8"/>
        <v>63116.706451574981</v>
      </c>
      <c r="AP32" s="6">
        <f t="shared" si="9"/>
        <v>62694.415635548881</v>
      </c>
      <c r="AQ32" s="6">
        <f t="shared" si="10"/>
        <v>61009.744181727583</v>
      </c>
      <c r="AR32" s="6">
        <f t="shared" si="11"/>
        <v>60045.621310210496</v>
      </c>
      <c r="AS32" s="6">
        <f t="shared" si="12"/>
        <v>58201.262606800825</v>
      </c>
      <c r="AT32" s="6">
        <f t="shared" si="13"/>
        <v>58944.039747354225</v>
      </c>
      <c r="AU32" s="6"/>
      <c r="AV32" s="6">
        <f t="shared" si="15"/>
        <v>24</v>
      </c>
      <c r="AW32" s="6">
        <f t="shared" si="16"/>
        <v>604715</v>
      </c>
      <c r="BA32" s="20"/>
    </row>
    <row r="33" spans="2:53" x14ac:dyDescent="0.35">
      <c r="B33">
        <v>25</v>
      </c>
      <c r="C33" s="4">
        <f>'Budget pizza per day'!B29*Parameters!$C$7</f>
        <v>40612.871353152412</v>
      </c>
      <c r="D33" s="4">
        <f>'Budget pizza per day'!C29*Parameters!$C$7</f>
        <v>41425.59664046891</v>
      </c>
      <c r="E33" s="4">
        <f>'Budget pizza per day'!D29*Parameters!$C$7</f>
        <v>41695.706273855503</v>
      </c>
      <c r="F33" s="4">
        <f>'Budget pizza per day'!E29*Parameters!$C$7</f>
        <v>41628.773813183048</v>
      </c>
      <c r="G33" s="4">
        <f>'Budget pizza per day'!F29*Parameters!$C$7</f>
        <v>41547.887889155245</v>
      </c>
      <c r="H33" s="4">
        <f>'Budget pizza per day'!G29*Parameters!$C$7</f>
        <v>41736.972663070708</v>
      </c>
      <c r="I33" s="4">
        <f>'Budget pizza per day'!H29*Parameters!$C$7</f>
        <v>42393.49208090204</v>
      </c>
      <c r="J33" s="4">
        <f>'Budget pizza per day'!I29*Parameters!$C$7</f>
        <v>42476.358610603012</v>
      </c>
      <c r="K33" s="4">
        <f>'Budget pizza per day'!J29*Parameters!$C$7</f>
        <v>43117.752003944566</v>
      </c>
      <c r="L33" s="4">
        <f>'Budget pizza per day'!K29*Parameters!$C$7</f>
        <v>44392.433267945307</v>
      </c>
      <c r="M33" s="4"/>
      <c r="N33" s="48">
        <f>(Parameters!$C$15+Parameters!$C$17)*C33+Parameters!$C$18+Parameters!$C$6</f>
        <v>264451.48541260965</v>
      </c>
      <c r="O33" s="7">
        <f>(Parameters!$C$15+Parameters!$C$17)*D33+Parameters!$C$18+Parameters!$C$6</f>
        <v>267702.38656187564</v>
      </c>
      <c r="P33" s="7">
        <f>(Parameters!$C$15+Parameters!$C$17)*E33+Parameters!$C$18+Parameters!$C$6</f>
        <v>268782.82509542198</v>
      </c>
      <c r="Q33" s="7">
        <f>(Parameters!$C$15+Parameters!$C$17)*F33+Parameters!$C$18+Parameters!$C$6</f>
        <v>268515.09525273216</v>
      </c>
      <c r="R33" s="7">
        <f>(Parameters!$C$15+Parameters!$C$17)*G33+Parameters!$C$18+Parameters!$C$6</f>
        <v>268191.55155662098</v>
      </c>
      <c r="S33" s="7">
        <f>(Parameters!$C$15+Parameters!$C$17)*H33+Parameters!$C$18+Parameters!$C$6</f>
        <v>268947.89065228286</v>
      </c>
      <c r="T33" s="7">
        <f>(Parameters!$C$15+Parameters!$C$17)*I33+Parameters!$C$18+Parameters!$C$6</f>
        <v>271573.96832360816</v>
      </c>
      <c r="U33" s="7">
        <f>(Parameters!$C$15+Parameters!$C$17)*J33+Parameters!$C$18+Parameters!$C$6</f>
        <v>271905.43444241205</v>
      </c>
      <c r="V33" s="7">
        <f>(Parameters!$C$15+Parameters!$C$17)*K33+Parameters!$C$18+Parameters!$C$6</f>
        <v>274471.00801577826</v>
      </c>
      <c r="W33" s="7">
        <f>(Parameters!$C$15+Parameters!$C$17)*L33+Parameters!$C$18+Parameters!$C$6</f>
        <v>279569.73307178123</v>
      </c>
      <c r="Y33" s="7">
        <f>C33*Parameters!$C$16</f>
        <v>324496.84211168776</v>
      </c>
      <c r="Z33" s="7">
        <f>D33*Parameters!$C$16</f>
        <v>330990.51715734659</v>
      </c>
      <c r="AA33" s="7">
        <f>E33*Parameters!$C$16</f>
        <v>333148.69312810549</v>
      </c>
      <c r="AB33" s="7">
        <f>F33*Parameters!$C$16</f>
        <v>332613.90276733256</v>
      </c>
      <c r="AC33" s="7">
        <f>G33*Parameters!$C$16</f>
        <v>331967.6242343504</v>
      </c>
      <c r="AD33" s="7">
        <f>H33*Parameters!$C$16</f>
        <v>333478.41157793498</v>
      </c>
      <c r="AE33" s="7">
        <f>I33*Parameters!$C$16</f>
        <v>338724.00172640732</v>
      </c>
      <c r="AF33" s="7">
        <f>J33*Parameters!$C$16</f>
        <v>339386.10529871809</v>
      </c>
      <c r="AG33" s="7">
        <f>K33*Parameters!$C$16</f>
        <v>344510.8385115171</v>
      </c>
      <c r="AH33" s="7">
        <f>L33*Parameters!$C$16</f>
        <v>354695.54181088303</v>
      </c>
      <c r="AJ33" s="6">
        <f t="shared" si="14"/>
        <v>25</v>
      </c>
      <c r="AK33" s="6">
        <f t="shared" si="4"/>
        <v>60045.356699078111</v>
      </c>
      <c r="AL33" s="6">
        <f t="shared" si="5"/>
        <v>63288.130595470953</v>
      </c>
      <c r="AM33" s="6">
        <f t="shared" si="6"/>
        <v>64365.868032683502</v>
      </c>
      <c r="AN33" s="6">
        <f t="shared" si="7"/>
        <v>64098.807514600398</v>
      </c>
      <c r="AO33" s="6">
        <f t="shared" si="8"/>
        <v>63776.072677729419</v>
      </c>
      <c r="AP33" s="6">
        <f t="shared" si="9"/>
        <v>64530.520925652119</v>
      </c>
      <c r="AQ33" s="6">
        <f t="shared" si="10"/>
        <v>67150.033402799163</v>
      </c>
      <c r="AR33" s="6">
        <f t="shared" si="11"/>
        <v>67480.670856306038</v>
      </c>
      <c r="AS33" s="6">
        <f t="shared" si="12"/>
        <v>70039.830495738832</v>
      </c>
      <c r="AT33" s="6">
        <f t="shared" si="13"/>
        <v>75125.808739101805</v>
      </c>
      <c r="AU33" s="6"/>
      <c r="AV33" s="6">
        <f t="shared" si="15"/>
        <v>25</v>
      </c>
      <c r="AW33" s="6">
        <f t="shared" si="16"/>
        <v>659901</v>
      </c>
      <c r="BA33" s="20"/>
    </row>
    <row r="34" spans="2:53" x14ac:dyDescent="0.35">
      <c r="B34">
        <v>26</v>
      </c>
      <c r="C34" s="4">
        <f>'Budget pizza per day'!B30*Parameters!$C$7</f>
        <v>39605.026854155665</v>
      </c>
      <c r="D34" s="4">
        <f>'Budget pizza per day'!C30*Parameters!$C$7</f>
        <v>40032.617854317359</v>
      </c>
      <c r="E34" s="4">
        <f>'Budget pizza per day'!D30*Parameters!$C$7</f>
        <v>39908.858761593823</v>
      </c>
      <c r="F34" s="4">
        <f>'Budget pizza per day'!E30*Parameters!$C$7</f>
        <v>39455.187114710032</v>
      </c>
      <c r="G34" s="4">
        <f>'Budget pizza per day'!F30*Parameters!$C$7</f>
        <v>39358.727428296894</v>
      </c>
      <c r="H34" s="4">
        <f>'Budget pizza per day'!G30*Parameters!$C$7</f>
        <v>39042.774044870268</v>
      </c>
      <c r="I34" s="4">
        <f>'Budget pizza per day'!H30*Parameters!$C$7</f>
        <v>38895.346662946264</v>
      </c>
      <c r="J34" s="4">
        <f>'Budget pizza per day'!I30*Parameters!$C$7</f>
        <v>38733.657073860202</v>
      </c>
      <c r="K34" s="4">
        <f>'Budget pizza per day'!J30*Parameters!$C$7</f>
        <v>38993.01572268366</v>
      </c>
      <c r="L34" s="4">
        <f>'Budget pizza per day'!K30*Parameters!$C$7</f>
        <v>39263.555011335608</v>
      </c>
      <c r="M34" s="4"/>
      <c r="N34" s="48">
        <f>(Parameters!$C$15+Parameters!$C$17)*C34+Parameters!$C$18+Parameters!$C$6</f>
        <v>260420.10741662266</v>
      </c>
      <c r="O34" s="7">
        <f>(Parameters!$C$15+Parameters!$C$17)*D34+Parameters!$C$18+Parameters!$C$6</f>
        <v>262130.47141726944</v>
      </c>
      <c r="P34" s="7">
        <f>(Parameters!$C$15+Parameters!$C$17)*E34+Parameters!$C$18+Parameters!$C$6</f>
        <v>261635.43504637529</v>
      </c>
      <c r="Q34" s="7">
        <f>(Parameters!$C$15+Parameters!$C$17)*F34+Parameters!$C$18+Parameters!$C$6</f>
        <v>259820.74845884013</v>
      </c>
      <c r="R34" s="7">
        <f>(Parameters!$C$15+Parameters!$C$17)*G34+Parameters!$C$18+Parameters!$C$6</f>
        <v>259434.90971318758</v>
      </c>
      <c r="S34" s="7">
        <f>(Parameters!$C$15+Parameters!$C$17)*H34+Parameters!$C$18+Parameters!$C$6</f>
        <v>258171.09617948107</v>
      </c>
      <c r="T34" s="7">
        <f>(Parameters!$C$15+Parameters!$C$17)*I34+Parameters!$C$18+Parameters!$C$6</f>
        <v>257581.38665178505</v>
      </c>
      <c r="U34" s="7">
        <f>(Parameters!$C$15+Parameters!$C$17)*J34+Parameters!$C$18+Parameters!$C$6</f>
        <v>256934.62829544081</v>
      </c>
      <c r="V34" s="7">
        <f>(Parameters!$C$15+Parameters!$C$17)*K34+Parameters!$C$18+Parameters!$C$6</f>
        <v>257972.06289073464</v>
      </c>
      <c r="W34" s="7">
        <f>(Parameters!$C$15+Parameters!$C$17)*L34+Parameters!$C$18+Parameters!$C$6</f>
        <v>259054.22004534243</v>
      </c>
      <c r="Y34" s="7">
        <f>C34*Parameters!$C$16</f>
        <v>316444.16456470377</v>
      </c>
      <c r="Z34" s="7">
        <f>D34*Parameters!$C$16</f>
        <v>319860.61665599572</v>
      </c>
      <c r="AA34" s="7">
        <f>E34*Parameters!$C$16</f>
        <v>318871.78150513466</v>
      </c>
      <c r="AB34" s="7">
        <f>F34*Parameters!$C$16</f>
        <v>315246.94504653319</v>
      </c>
      <c r="AC34" s="7">
        <f>G34*Parameters!$C$16</f>
        <v>314476.23215209221</v>
      </c>
      <c r="AD34" s="7">
        <f>H34*Parameters!$C$16</f>
        <v>311951.76461851347</v>
      </c>
      <c r="AE34" s="7">
        <f>I34*Parameters!$C$16</f>
        <v>310773.81983694067</v>
      </c>
      <c r="AF34" s="7">
        <f>J34*Parameters!$C$16</f>
        <v>309481.92002014304</v>
      </c>
      <c r="AG34" s="7">
        <f>K34*Parameters!$C$16</f>
        <v>311554.19562424248</v>
      </c>
      <c r="AH34" s="7">
        <f>L34*Parameters!$C$16</f>
        <v>313715.80454057152</v>
      </c>
      <c r="AJ34" s="6">
        <f t="shared" si="14"/>
        <v>26</v>
      </c>
      <c r="AK34" s="6">
        <f t="shared" si="4"/>
        <v>56024.057148081105</v>
      </c>
      <c r="AL34" s="6">
        <f t="shared" si="5"/>
        <v>57730.145238726283</v>
      </c>
      <c r="AM34" s="6">
        <f t="shared" si="6"/>
        <v>57236.346458759363</v>
      </c>
      <c r="AN34" s="6">
        <f t="shared" si="7"/>
        <v>55426.196587693063</v>
      </c>
      <c r="AO34" s="6">
        <f t="shared" si="8"/>
        <v>55041.322438904637</v>
      </c>
      <c r="AP34" s="6">
        <f t="shared" si="9"/>
        <v>53780.668439032394</v>
      </c>
      <c r="AQ34" s="6">
        <f t="shared" si="10"/>
        <v>53192.43318515562</v>
      </c>
      <c r="AR34" s="6">
        <f t="shared" si="11"/>
        <v>52547.291724702227</v>
      </c>
      <c r="AS34" s="6">
        <f t="shared" si="12"/>
        <v>53582.132733507839</v>
      </c>
      <c r="AT34" s="6">
        <f t="shared" si="13"/>
        <v>54661.584495229094</v>
      </c>
      <c r="AU34" s="6"/>
      <c r="AV34" s="6">
        <f t="shared" si="15"/>
        <v>26</v>
      </c>
      <c r="AW34" s="6">
        <f t="shared" si="16"/>
        <v>549222</v>
      </c>
      <c r="BA34" s="20"/>
    </row>
    <row r="35" spans="2:53" x14ac:dyDescent="0.35">
      <c r="B35">
        <v>27</v>
      </c>
      <c r="C35" s="4">
        <f>'Budget pizza per day'!B31*Parameters!$C$7</f>
        <v>40087.235869940123</v>
      </c>
      <c r="D35" s="4">
        <f>'Budget pizza per day'!C31*Parameters!$C$7</f>
        <v>39676.051937450851</v>
      </c>
      <c r="E35" s="4">
        <f>'Budget pizza per day'!D31*Parameters!$C$7</f>
        <v>39629.033316026405</v>
      </c>
      <c r="F35" s="4">
        <f>'Budget pizza per day'!E31*Parameters!$C$7</f>
        <v>39996.743196307121</v>
      </c>
      <c r="G35" s="4">
        <f>'Budget pizza per day'!F31*Parameters!$C$7</f>
        <v>40116.036205442739</v>
      </c>
      <c r="H35" s="4">
        <f>'Budget pizza per day'!G31*Parameters!$C$7</f>
        <v>39993.433571563502</v>
      </c>
      <c r="I35" s="4">
        <f>'Budget pizza per day'!H31*Parameters!$C$7</f>
        <v>40496.952069943822</v>
      </c>
      <c r="J35" s="4">
        <f>'Budget pizza per day'!I31*Parameters!$C$7</f>
        <v>41358.849909785124</v>
      </c>
      <c r="K35" s="4">
        <f>'Budget pizza per day'!J31*Parameters!$C$7</f>
        <v>42433.662533586103</v>
      </c>
      <c r="L35" s="4">
        <f>'Budget pizza per day'!K31*Parameters!$C$7</f>
        <v>43036.553615095982</v>
      </c>
      <c r="M35" s="4"/>
      <c r="N35" s="48">
        <f>(Parameters!$C$15+Parameters!$C$17)*C35+Parameters!$C$18+Parameters!$C$6</f>
        <v>262348.94347976049</v>
      </c>
      <c r="O35" s="7">
        <f>(Parameters!$C$15+Parameters!$C$17)*D35+Parameters!$C$18+Parameters!$C$6</f>
        <v>260704.20774980341</v>
      </c>
      <c r="P35" s="7">
        <f>(Parameters!$C$15+Parameters!$C$17)*E35+Parameters!$C$18+Parameters!$C$6</f>
        <v>260516.13326410562</v>
      </c>
      <c r="Q35" s="7">
        <f>(Parameters!$C$15+Parameters!$C$17)*F35+Parameters!$C$18+Parameters!$C$6</f>
        <v>261986.97278522849</v>
      </c>
      <c r="R35" s="7">
        <f>(Parameters!$C$15+Parameters!$C$17)*G35+Parameters!$C$18+Parameters!$C$6</f>
        <v>262464.14482177095</v>
      </c>
      <c r="S35" s="7">
        <f>(Parameters!$C$15+Parameters!$C$17)*H35+Parameters!$C$18+Parameters!$C$6</f>
        <v>261973.73428625401</v>
      </c>
      <c r="T35" s="7">
        <f>(Parameters!$C$15+Parameters!$C$17)*I35+Parameters!$C$18+Parameters!$C$6</f>
        <v>263987.80827977532</v>
      </c>
      <c r="U35" s="7">
        <f>(Parameters!$C$15+Parameters!$C$17)*J35+Parameters!$C$18+Parameters!$C$6</f>
        <v>267435.39963914047</v>
      </c>
      <c r="V35" s="7">
        <f>(Parameters!$C$15+Parameters!$C$17)*K35+Parameters!$C$18+Parameters!$C$6</f>
        <v>271734.65013434441</v>
      </c>
      <c r="W35" s="7">
        <f>(Parameters!$C$15+Parameters!$C$17)*L35+Parameters!$C$18+Parameters!$C$6</f>
        <v>274146.21446038393</v>
      </c>
      <c r="Y35" s="7">
        <f>C35*Parameters!$C$16</f>
        <v>320297.0146008216</v>
      </c>
      <c r="Z35" s="7">
        <f>D35*Parameters!$C$16</f>
        <v>317011.6549802323</v>
      </c>
      <c r="AA35" s="7">
        <f>E35*Parameters!$C$16</f>
        <v>316635.97619505099</v>
      </c>
      <c r="AB35" s="7">
        <f>F35*Parameters!$C$16</f>
        <v>319573.9781384939</v>
      </c>
      <c r="AC35" s="7">
        <f>G35*Parameters!$C$16</f>
        <v>320527.12928148749</v>
      </c>
      <c r="AD35" s="7">
        <f>H35*Parameters!$C$16</f>
        <v>319547.53423679242</v>
      </c>
      <c r="AE35" s="7">
        <f>I35*Parameters!$C$16</f>
        <v>323570.64703885117</v>
      </c>
      <c r="AF35" s="7">
        <f>J35*Parameters!$C$16</f>
        <v>330457.21077918314</v>
      </c>
      <c r="AG35" s="7">
        <f>K35*Parameters!$C$16</f>
        <v>339044.96364335297</v>
      </c>
      <c r="AH35" s="7">
        <f>L35*Parameters!$C$16</f>
        <v>343862.06338461692</v>
      </c>
      <c r="AJ35" s="6">
        <f t="shared" si="14"/>
        <v>27</v>
      </c>
      <c r="AK35" s="6">
        <f t="shared" si="4"/>
        <v>57948.071121061104</v>
      </c>
      <c r="AL35" s="6">
        <f t="shared" si="5"/>
        <v>56307.447230428894</v>
      </c>
      <c r="AM35" s="6">
        <f t="shared" si="6"/>
        <v>56119.842930945364</v>
      </c>
      <c r="AN35" s="6">
        <f t="shared" si="7"/>
        <v>57587.005353265413</v>
      </c>
      <c r="AO35" s="6">
        <f t="shared" si="8"/>
        <v>58062.984459716536</v>
      </c>
      <c r="AP35" s="6">
        <f t="shared" si="9"/>
        <v>57573.799950538407</v>
      </c>
      <c r="AQ35" s="6">
        <f t="shared" si="10"/>
        <v>59582.83875907585</v>
      </c>
      <c r="AR35" s="6">
        <f t="shared" si="11"/>
        <v>63021.811140042671</v>
      </c>
      <c r="AS35" s="6">
        <f t="shared" si="12"/>
        <v>67310.313509008556</v>
      </c>
      <c r="AT35" s="6">
        <f t="shared" si="13"/>
        <v>69715.848924232996</v>
      </c>
      <c r="AU35" s="6"/>
      <c r="AV35" s="6">
        <f t="shared" si="15"/>
        <v>27</v>
      </c>
      <c r="AW35" s="6">
        <f t="shared" si="16"/>
        <v>603230</v>
      </c>
      <c r="BA35" s="20"/>
    </row>
    <row r="36" spans="2:53" x14ac:dyDescent="0.35">
      <c r="B36">
        <v>28</v>
      </c>
      <c r="C36" s="4">
        <f>'Budget pizza per day'!B32*Parameters!$C$7</f>
        <v>39869.75074306086</v>
      </c>
      <c r="D36" s="4">
        <f>'Budget pizza per day'!C32*Parameters!$C$7</f>
        <v>39493.727366355444</v>
      </c>
      <c r="E36" s="4">
        <f>'Budget pizza per day'!D32*Parameters!$C$7</f>
        <v>39226.890574460151</v>
      </c>
      <c r="F36" s="4">
        <f>'Budget pizza per day'!E32*Parameters!$C$7</f>
        <v>38895.084699988918</v>
      </c>
      <c r="G36" s="4">
        <f>'Budget pizza per day'!F32*Parameters!$C$7</f>
        <v>39170.398841476286</v>
      </c>
      <c r="H36" s="4">
        <f>'Budget pizza per day'!G32*Parameters!$C$7</f>
        <v>39563.900363726803</v>
      </c>
      <c r="I36" s="4">
        <f>'Budget pizza per day'!H32*Parameters!$C$7</f>
        <v>39954.196275847818</v>
      </c>
      <c r="J36" s="4">
        <f>'Budget pizza per day'!I32*Parameters!$C$7</f>
        <v>40543.659806198666</v>
      </c>
      <c r="K36" s="4">
        <f>'Budget pizza per day'!J32*Parameters!$C$7</f>
        <v>40652.547717960202</v>
      </c>
      <c r="L36" s="4">
        <f>'Budget pizza per day'!K32*Parameters!$C$7</f>
        <v>40351.792989554066</v>
      </c>
      <c r="M36" s="4"/>
      <c r="N36" s="48">
        <f>(Parameters!$C$15+Parameters!$C$17)*C36+Parameters!$C$18+Parameters!$C$6</f>
        <v>261479.00297224344</v>
      </c>
      <c r="O36" s="7">
        <f>(Parameters!$C$15+Parameters!$C$17)*D36+Parameters!$C$18+Parameters!$C$6</f>
        <v>259974.90946542178</v>
      </c>
      <c r="P36" s="7">
        <f>(Parameters!$C$15+Parameters!$C$17)*E36+Parameters!$C$18+Parameters!$C$6</f>
        <v>258907.5622978406</v>
      </c>
      <c r="Q36" s="7">
        <f>(Parameters!$C$15+Parameters!$C$17)*F36+Parameters!$C$18+Parameters!$C$6</f>
        <v>257580.33879995567</v>
      </c>
      <c r="R36" s="7">
        <f>(Parameters!$C$15+Parameters!$C$17)*G36+Parameters!$C$18+Parameters!$C$6</f>
        <v>258681.59536590514</v>
      </c>
      <c r="S36" s="7">
        <f>(Parameters!$C$15+Parameters!$C$17)*H36+Parameters!$C$18+Parameters!$C$6</f>
        <v>260255.60145490721</v>
      </c>
      <c r="T36" s="7">
        <f>(Parameters!$C$15+Parameters!$C$17)*I36+Parameters!$C$18+Parameters!$C$6</f>
        <v>261816.78510339127</v>
      </c>
      <c r="U36" s="7">
        <f>(Parameters!$C$15+Parameters!$C$17)*J36+Parameters!$C$18+Parameters!$C$6</f>
        <v>264174.63922479469</v>
      </c>
      <c r="V36" s="7">
        <f>(Parameters!$C$15+Parameters!$C$17)*K36+Parameters!$C$18+Parameters!$C$6</f>
        <v>264610.19087184081</v>
      </c>
      <c r="W36" s="7">
        <f>(Parameters!$C$15+Parameters!$C$17)*L36+Parameters!$C$18+Parameters!$C$6</f>
        <v>263407.17195821623</v>
      </c>
      <c r="Y36" s="7">
        <f>C36*Parameters!$C$16</f>
        <v>318559.30843705626</v>
      </c>
      <c r="Z36" s="7">
        <f>D36*Parameters!$C$16</f>
        <v>315554.88165718003</v>
      </c>
      <c r="AA36" s="7">
        <f>E36*Parameters!$C$16</f>
        <v>313422.85568993661</v>
      </c>
      <c r="AB36" s="7">
        <f>F36*Parameters!$C$16</f>
        <v>310771.72675291146</v>
      </c>
      <c r="AC36" s="7">
        <f>G36*Parameters!$C$16</f>
        <v>312971.48674339551</v>
      </c>
      <c r="AD36" s="7">
        <f>H36*Parameters!$C$16</f>
        <v>316115.56390617718</v>
      </c>
      <c r="AE36" s="7">
        <f>I36*Parameters!$C$16</f>
        <v>319234.02824402408</v>
      </c>
      <c r="AF36" s="7">
        <f>J36*Parameters!$C$16</f>
        <v>323943.84185152734</v>
      </c>
      <c r="AG36" s="7">
        <f>K36*Parameters!$C$16</f>
        <v>324813.856266502</v>
      </c>
      <c r="AH36" s="7">
        <f>L36*Parameters!$C$16</f>
        <v>322410.82598653698</v>
      </c>
      <c r="AJ36" s="6">
        <f t="shared" si="14"/>
        <v>28</v>
      </c>
      <c r="AK36" s="6">
        <f t="shared" si="4"/>
        <v>57080.305464812816</v>
      </c>
      <c r="AL36" s="6">
        <f t="shared" si="5"/>
        <v>55579.97219175825</v>
      </c>
      <c r="AM36" s="6">
        <f t="shared" si="6"/>
        <v>54515.293392096006</v>
      </c>
      <c r="AN36" s="6">
        <f t="shared" si="7"/>
        <v>53191.387952955789</v>
      </c>
      <c r="AO36" s="6">
        <f t="shared" si="8"/>
        <v>54289.891377490363</v>
      </c>
      <c r="AP36" s="6">
        <f t="shared" si="9"/>
        <v>55859.962451269967</v>
      </c>
      <c r="AQ36" s="6">
        <f t="shared" si="10"/>
        <v>57417.243140632811</v>
      </c>
      <c r="AR36" s="6">
        <f t="shared" si="11"/>
        <v>59769.202626732644</v>
      </c>
      <c r="AS36" s="6">
        <f t="shared" si="12"/>
        <v>60203.665394661191</v>
      </c>
      <c r="AT36" s="6">
        <f t="shared" si="13"/>
        <v>59003.654028320743</v>
      </c>
      <c r="AU36" s="6"/>
      <c r="AV36" s="6">
        <f t="shared" si="15"/>
        <v>28</v>
      </c>
      <c r="AW36" s="6">
        <f t="shared" si="16"/>
        <v>566911</v>
      </c>
      <c r="BA36" s="20"/>
    </row>
    <row r="37" spans="2:53" x14ac:dyDescent="0.35">
      <c r="B37">
        <v>29</v>
      </c>
      <c r="C37" s="4">
        <f>'Budget pizza per day'!B33*Parameters!$C$7</f>
        <v>40558.116002496186</v>
      </c>
      <c r="D37" s="4">
        <f>'Budget pizza per day'!C33*Parameters!$C$7</f>
        <v>40526.654849524442</v>
      </c>
      <c r="E37" s="4">
        <f>'Budget pizza per day'!D33*Parameters!$C$7</f>
        <v>40811.018644022493</v>
      </c>
      <c r="F37" s="4">
        <f>'Budget pizza per day'!E33*Parameters!$C$7</f>
        <v>40731.785476762139</v>
      </c>
      <c r="G37" s="4">
        <f>'Budget pizza per day'!F33*Parameters!$C$7</f>
        <v>41116.565582691444</v>
      </c>
      <c r="H37" s="4">
        <f>'Budget pizza per day'!G33*Parameters!$C$7</f>
        <v>40954.086118957501</v>
      </c>
      <c r="I37" s="4">
        <f>'Budget pizza per day'!H33*Parameters!$C$7</f>
        <v>40862.331581288177</v>
      </c>
      <c r="J37" s="4">
        <f>'Budget pizza per day'!I33*Parameters!$C$7</f>
        <v>40977.908340625901</v>
      </c>
      <c r="K37" s="4">
        <f>'Budget pizza per day'!J33*Parameters!$C$7</f>
        <v>41821.486198921419</v>
      </c>
      <c r="L37" s="4">
        <f>'Budget pizza per day'!K33*Parameters!$C$7</f>
        <v>42486.908768929527</v>
      </c>
      <c r="M37" s="4"/>
      <c r="N37" s="48">
        <f>(Parameters!$C$15+Parameters!$C$17)*C37+Parameters!$C$18+Parameters!$C$6</f>
        <v>264232.46400998475</v>
      </c>
      <c r="O37" s="7">
        <f>(Parameters!$C$15+Parameters!$C$17)*D37+Parameters!$C$18+Parameters!$C$6</f>
        <v>264106.61939809774</v>
      </c>
      <c r="P37" s="7">
        <f>(Parameters!$C$15+Parameters!$C$17)*E37+Parameters!$C$18+Parameters!$C$6</f>
        <v>265244.07457608997</v>
      </c>
      <c r="Q37" s="7">
        <f>(Parameters!$C$15+Parameters!$C$17)*F37+Parameters!$C$18+Parameters!$C$6</f>
        <v>264927.14190704853</v>
      </c>
      <c r="R37" s="7">
        <f>(Parameters!$C$15+Parameters!$C$17)*G37+Parameters!$C$18+Parameters!$C$6</f>
        <v>266466.26233076578</v>
      </c>
      <c r="S37" s="7">
        <f>(Parameters!$C$15+Parameters!$C$17)*H37+Parameters!$C$18+Parameters!$C$6</f>
        <v>265816.34447582997</v>
      </c>
      <c r="T37" s="7">
        <f>(Parameters!$C$15+Parameters!$C$17)*I37+Parameters!$C$18+Parameters!$C$6</f>
        <v>265449.32632515271</v>
      </c>
      <c r="U37" s="7">
        <f>(Parameters!$C$15+Parameters!$C$17)*J37+Parameters!$C$18+Parameters!$C$6</f>
        <v>265911.63336250361</v>
      </c>
      <c r="V37" s="7">
        <f>(Parameters!$C$15+Parameters!$C$17)*K37+Parameters!$C$18+Parameters!$C$6</f>
        <v>269285.9447956857</v>
      </c>
      <c r="W37" s="7">
        <f>(Parameters!$C$15+Parameters!$C$17)*L37+Parameters!$C$18+Parameters!$C$6</f>
        <v>271947.63507571811</v>
      </c>
      <c r="Y37" s="7">
        <f>C37*Parameters!$C$16</f>
        <v>324059.34685994452</v>
      </c>
      <c r="Z37" s="7">
        <f>D37*Parameters!$C$16</f>
        <v>323807.97224770032</v>
      </c>
      <c r="AA37" s="7">
        <f>E37*Parameters!$C$16</f>
        <v>326080.03896573972</v>
      </c>
      <c r="AB37" s="7">
        <f>F37*Parameters!$C$16</f>
        <v>325446.96595932951</v>
      </c>
      <c r="AC37" s="7">
        <f>G37*Parameters!$C$16</f>
        <v>328521.35900570464</v>
      </c>
      <c r="AD37" s="7">
        <f>H37*Parameters!$C$16</f>
        <v>327223.14809047047</v>
      </c>
      <c r="AE37" s="7">
        <f>I37*Parameters!$C$16</f>
        <v>326490.02933449257</v>
      </c>
      <c r="AF37" s="7">
        <f>J37*Parameters!$C$16</f>
        <v>327413.48764160095</v>
      </c>
      <c r="AG37" s="7">
        <f>K37*Parameters!$C$16</f>
        <v>334153.67472938215</v>
      </c>
      <c r="AH37" s="7">
        <f>L37*Parameters!$C$16</f>
        <v>339470.40106374695</v>
      </c>
      <c r="AJ37" s="6">
        <f t="shared" si="14"/>
        <v>29</v>
      </c>
      <c r="AK37" s="6">
        <f t="shared" si="4"/>
        <v>59826.882849959773</v>
      </c>
      <c r="AL37" s="6">
        <f t="shared" si="5"/>
        <v>59701.352849602583</v>
      </c>
      <c r="AM37" s="6">
        <f t="shared" si="6"/>
        <v>60835.964389649744</v>
      </c>
      <c r="AN37" s="6">
        <f t="shared" si="7"/>
        <v>60519.824052280979</v>
      </c>
      <c r="AO37" s="6">
        <f t="shared" si="8"/>
        <v>62055.096674938861</v>
      </c>
      <c r="AP37" s="6">
        <f t="shared" si="9"/>
        <v>61406.803614640492</v>
      </c>
      <c r="AQ37" s="6">
        <f t="shared" si="10"/>
        <v>61040.703009339864</v>
      </c>
      <c r="AR37" s="6">
        <f t="shared" si="11"/>
        <v>61501.854279097344</v>
      </c>
      <c r="AS37" s="6">
        <f t="shared" si="12"/>
        <v>64867.72993369645</v>
      </c>
      <c r="AT37" s="6">
        <f t="shared" si="13"/>
        <v>67522.765988028841</v>
      </c>
      <c r="AU37" s="6"/>
      <c r="AV37" s="6">
        <f t="shared" si="15"/>
        <v>29</v>
      </c>
      <c r="AW37" s="6">
        <f t="shared" si="16"/>
        <v>619279</v>
      </c>
      <c r="BA37" s="20"/>
    </row>
    <row r="38" spans="2:53" x14ac:dyDescent="0.35">
      <c r="B38">
        <v>30</v>
      </c>
      <c r="C38" s="4">
        <f>'Budget pizza per day'!B34*Parameters!$C$7</f>
        <v>40323.603267277424</v>
      </c>
      <c r="D38" s="4">
        <f>'Budget pizza per day'!C34*Parameters!$C$7</f>
        <v>40443.017891571741</v>
      </c>
      <c r="E38" s="4">
        <f>'Budget pizza per day'!D34*Parameters!$C$7</f>
        <v>40508.103316384608</v>
      </c>
      <c r="F38" s="4">
        <f>'Budget pizza per day'!E34*Parameters!$C$7</f>
        <v>40704.965060734823</v>
      </c>
      <c r="G38" s="4">
        <f>'Budget pizza per day'!F34*Parameters!$C$7</f>
        <v>41543.699319545107</v>
      </c>
      <c r="H38" s="4">
        <f>'Budget pizza per day'!G34*Parameters!$C$7</f>
        <v>42396.032127061226</v>
      </c>
      <c r="I38" s="4">
        <f>'Budget pizza per day'!H34*Parameters!$C$7</f>
        <v>42921.236649827035</v>
      </c>
      <c r="J38" s="4">
        <f>'Budget pizza per day'!I34*Parameters!$C$7</f>
        <v>43101.812827238631</v>
      </c>
      <c r="K38" s="4">
        <f>'Budget pizza per day'!J34*Parameters!$C$7</f>
        <v>42919.538217594316</v>
      </c>
      <c r="L38" s="4">
        <f>'Budget pizza per day'!K34*Parameters!$C$7</f>
        <v>43354.400064912246</v>
      </c>
      <c r="M38" s="4"/>
      <c r="N38" s="48">
        <f>(Parameters!$C$15+Parameters!$C$17)*C38+Parameters!$C$18+Parameters!$C$6</f>
        <v>263294.41306910967</v>
      </c>
      <c r="O38" s="7">
        <f>(Parameters!$C$15+Parameters!$C$17)*D38+Parameters!$C$18+Parameters!$C$6</f>
        <v>263772.07156628696</v>
      </c>
      <c r="P38" s="7">
        <f>(Parameters!$C$15+Parameters!$C$17)*E38+Parameters!$C$18+Parameters!$C$6</f>
        <v>264032.4132655384</v>
      </c>
      <c r="Q38" s="7">
        <f>(Parameters!$C$15+Parameters!$C$17)*F38+Parameters!$C$18+Parameters!$C$6</f>
        <v>264819.86024293932</v>
      </c>
      <c r="R38" s="7">
        <f>(Parameters!$C$15+Parameters!$C$17)*G38+Parameters!$C$18+Parameters!$C$6</f>
        <v>268174.79727818043</v>
      </c>
      <c r="S38" s="7">
        <f>(Parameters!$C$15+Parameters!$C$17)*H38+Parameters!$C$18+Parameters!$C$6</f>
        <v>271584.12850824487</v>
      </c>
      <c r="T38" s="7">
        <f>(Parameters!$C$15+Parameters!$C$17)*I38+Parameters!$C$18+Parameters!$C$6</f>
        <v>273684.94659930817</v>
      </c>
      <c r="U38" s="7">
        <f>(Parameters!$C$15+Parameters!$C$17)*J38+Parameters!$C$18+Parameters!$C$6</f>
        <v>274407.25130895455</v>
      </c>
      <c r="V38" s="7">
        <f>(Parameters!$C$15+Parameters!$C$17)*K38+Parameters!$C$18+Parameters!$C$6</f>
        <v>273678.15287037729</v>
      </c>
      <c r="W38" s="7">
        <f>(Parameters!$C$15+Parameters!$C$17)*L38+Parameters!$C$18+Parameters!$C$6</f>
        <v>275417.60025964899</v>
      </c>
      <c r="Y38" s="7">
        <f>C38*Parameters!$C$16</f>
        <v>322185.59010554664</v>
      </c>
      <c r="Z38" s="7">
        <f>D38*Parameters!$C$16</f>
        <v>323139.71295365819</v>
      </c>
      <c r="AA38" s="7">
        <f>E38*Parameters!$C$16</f>
        <v>323659.74549791304</v>
      </c>
      <c r="AB38" s="7">
        <f>F38*Parameters!$C$16</f>
        <v>325232.67083527124</v>
      </c>
      <c r="AC38" s="7">
        <f>G38*Parameters!$C$16</f>
        <v>331934.15756316541</v>
      </c>
      <c r="AD38" s="7">
        <f>H38*Parameters!$C$16</f>
        <v>338744.29669521918</v>
      </c>
      <c r="AE38" s="7">
        <f>I38*Parameters!$C$16</f>
        <v>342940.68083211803</v>
      </c>
      <c r="AF38" s="7">
        <f>J38*Parameters!$C$16</f>
        <v>344383.48448963667</v>
      </c>
      <c r="AG38" s="7">
        <f>K38*Parameters!$C$16</f>
        <v>342927.11035857862</v>
      </c>
      <c r="AH38" s="7">
        <f>L38*Parameters!$C$16</f>
        <v>346401.65651864884</v>
      </c>
      <c r="AJ38" s="6">
        <f t="shared" si="14"/>
        <v>30</v>
      </c>
      <c r="AK38" s="6">
        <f t="shared" si="4"/>
        <v>58891.177036436973</v>
      </c>
      <c r="AL38" s="6">
        <f t="shared" si="5"/>
        <v>59367.64138737123</v>
      </c>
      <c r="AM38" s="6">
        <f t="shared" si="6"/>
        <v>59627.33223237464</v>
      </c>
      <c r="AN38" s="6">
        <f t="shared" si="7"/>
        <v>60412.810592331924</v>
      </c>
      <c r="AO38" s="6">
        <f t="shared" si="8"/>
        <v>63759.360284984985</v>
      </c>
      <c r="AP38" s="6">
        <f t="shared" si="9"/>
        <v>67160.168186974304</v>
      </c>
      <c r="AQ38" s="6">
        <f t="shared" si="10"/>
        <v>69255.73423280986</v>
      </c>
      <c r="AR38" s="6">
        <f t="shared" si="11"/>
        <v>69976.233180682117</v>
      </c>
      <c r="AS38" s="6">
        <f t="shared" si="12"/>
        <v>69248.957488201326</v>
      </c>
      <c r="AT38" s="6">
        <f t="shared" si="13"/>
        <v>70984.056258999859</v>
      </c>
      <c r="AU38" s="6"/>
      <c r="AV38" s="6">
        <f t="shared" si="15"/>
        <v>30</v>
      </c>
      <c r="AW38" s="6">
        <f t="shared" si="16"/>
        <v>648683</v>
      </c>
      <c r="BA38" s="20"/>
    </row>
    <row r="39" spans="2:53" x14ac:dyDescent="0.35">
      <c r="B39">
        <v>31</v>
      </c>
      <c r="C39" s="4">
        <f>'Budget pizza per day'!B35*Parameters!$C$7</f>
        <v>40541.939747963283</v>
      </c>
      <c r="D39" s="4">
        <f>'Budget pizza per day'!C35*Parameters!$C$7</f>
        <v>40768.234730961172</v>
      </c>
      <c r="E39" s="4">
        <f>'Budget pizza per day'!D35*Parameters!$C$7</f>
        <v>40591.860635083569</v>
      </c>
      <c r="F39" s="4">
        <f>'Budget pizza per day'!E35*Parameters!$C$7</f>
        <v>40393.240399223789</v>
      </c>
      <c r="G39" s="4">
        <f>'Budget pizza per day'!F35*Parameters!$C$7</f>
        <v>40008.766615042012</v>
      </c>
      <c r="H39" s="4">
        <f>'Budget pizza per day'!G35*Parameters!$C$7</f>
        <v>39672.033363951057</v>
      </c>
      <c r="I39" s="4">
        <f>'Budget pizza per day'!H35*Parameters!$C$7</f>
        <v>39662.253563643513</v>
      </c>
      <c r="J39" s="4">
        <f>'Budget pizza per day'!I35*Parameters!$C$7</f>
        <v>39349.696464832363</v>
      </c>
      <c r="K39" s="4">
        <f>'Budget pizza per day'!J35*Parameters!$C$7</f>
        <v>39399.49657854229</v>
      </c>
      <c r="L39" s="4">
        <f>'Budget pizza per day'!K35*Parameters!$C$7</f>
        <v>39969.00426682784</v>
      </c>
      <c r="M39" s="4"/>
      <c r="N39" s="48">
        <f>(Parameters!$C$15+Parameters!$C$17)*C39+Parameters!$C$18+Parameters!$C$6</f>
        <v>264167.7589918531</v>
      </c>
      <c r="O39" s="7">
        <f>(Parameters!$C$15+Parameters!$C$17)*D39+Parameters!$C$18+Parameters!$C$6</f>
        <v>265072.93892384472</v>
      </c>
      <c r="P39" s="7">
        <f>(Parameters!$C$15+Parameters!$C$17)*E39+Parameters!$C$18+Parameters!$C$6</f>
        <v>264367.4425403343</v>
      </c>
      <c r="Q39" s="7">
        <f>(Parameters!$C$15+Parameters!$C$17)*F39+Parameters!$C$18+Parameters!$C$6</f>
        <v>263572.96159689513</v>
      </c>
      <c r="R39" s="7">
        <f>(Parameters!$C$15+Parameters!$C$17)*G39+Parameters!$C$18+Parameters!$C$6</f>
        <v>262035.06646016805</v>
      </c>
      <c r="S39" s="7">
        <f>(Parameters!$C$15+Parameters!$C$17)*H39+Parameters!$C$18+Parameters!$C$6</f>
        <v>260688.13345580423</v>
      </c>
      <c r="T39" s="7">
        <f>(Parameters!$C$15+Parameters!$C$17)*I39+Parameters!$C$18+Parameters!$C$6</f>
        <v>260649.01425457405</v>
      </c>
      <c r="U39" s="7">
        <f>(Parameters!$C$15+Parameters!$C$17)*J39+Parameters!$C$18+Parameters!$C$6</f>
        <v>259398.78585932945</v>
      </c>
      <c r="V39" s="7">
        <f>(Parameters!$C$15+Parameters!$C$17)*K39+Parameters!$C$18+Parameters!$C$6</f>
        <v>259597.98631416916</v>
      </c>
      <c r="W39" s="7">
        <f>(Parameters!$C$15+Parameters!$C$17)*L39+Parameters!$C$18+Parameters!$C$6</f>
        <v>261876.01706731136</v>
      </c>
      <c r="Y39" s="7">
        <f>C39*Parameters!$C$16</f>
        <v>323930.09858622664</v>
      </c>
      <c r="Z39" s="7">
        <f>D39*Parameters!$C$16</f>
        <v>325738.19550037978</v>
      </c>
      <c r="AA39" s="7">
        <f>E39*Parameters!$C$16</f>
        <v>324328.96647431771</v>
      </c>
      <c r="AB39" s="7">
        <f>F39*Parameters!$C$16</f>
        <v>322741.99078979809</v>
      </c>
      <c r="AC39" s="7">
        <f>G39*Parameters!$C$16</f>
        <v>319670.04525418568</v>
      </c>
      <c r="AD39" s="7">
        <f>H39*Parameters!$C$16</f>
        <v>316979.54657796898</v>
      </c>
      <c r="AE39" s="7">
        <f>I39*Parameters!$C$16</f>
        <v>316901.40597351169</v>
      </c>
      <c r="AF39" s="7">
        <f>J39*Parameters!$C$16</f>
        <v>314404.07475401059</v>
      </c>
      <c r="AG39" s="7">
        <f>K39*Parameters!$C$16</f>
        <v>314801.9776625529</v>
      </c>
      <c r="AH39" s="7">
        <f>L39*Parameters!$C$16</f>
        <v>319352.34409195447</v>
      </c>
      <c r="AJ39" s="6">
        <f t="shared" si="14"/>
        <v>31</v>
      </c>
      <c r="AK39" s="6">
        <f t="shared" si="4"/>
        <v>59762.339594373538</v>
      </c>
      <c r="AL39" s="6">
        <f t="shared" si="5"/>
        <v>60665.256576535059</v>
      </c>
      <c r="AM39" s="6">
        <f t="shared" si="6"/>
        <v>59961.523933983408</v>
      </c>
      <c r="AN39" s="6">
        <f t="shared" si="7"/>
        <v>59169.029192902963</v>
      </c>
      <c r="AO39" s="6">
        <f t="shared" si="8"/>
        <v>57634.978794017632</v>
      </c>
      <c r="AP39" s="6">
        <f t="shared" si="9"/>
        <v>56291.413122164755</v>
      </c>
      <c r="AQ39" s="6">
        <f t="shared" si="10"/>
        <v>56252.391718937637</v>
      </c>
      <c r="AR39" s="6">
        <f t="shared" si="11"/>
        <v>55005.288894681144</v>
      </c>
      <c r="AS39" s="6">
        <f t="shared" si="12"/>
        <v>55203.991348383744</v>
      </c>
      <c r="AT39" s="6">
        <f t="shared" si="13"/>
        <v>57476.327024643106</v>
      </c>
      <c r="AU39" s="6"/>
      <c r="AV39" s="6">
        <f t="shared" si="15"/>
        <v>31</v>
      </c>
      <c r="AW39" s="6">
        <f t="shared" si="16"/>
        <v>577423</v>
      </c>
      <c r="BA39" s="20"/>
    </row>
    <row r="40" spans="2:53" x14ac:dyDescent="0.35">
      <c r="B40">
        <v>32</v>
      </c>
      <c r="C40" s="4">
        <f>'Budget pizza per day'!B36*Parameters!$C$7</f>
        <v>39983.490664446035</v>
      </c>
      <c r="D40" s="4">
        <f>'Budget pizza per day'!C36*Parameters!$C$7</f>
        <v>39763.932202929944</v>
      </c>
      <c r="E40" s="4">
        <f>'Budget pizza per day'!D36*Parameters!$C$7</f>
        <v>39808.212262254077</v>
      </c>
      <c r="F40" s="4">
        <f>'Budget pizza per day'!E36*Parameters!$C$7</f>
        <v>40012.284112555113</v>
      </c>
      <c r="G40" s="4">
        <f>'Budget pizza per day'!F36*Parameters!$C$7</f>
        <v>40643.452180915781</v>
      </c>
      <c r="H40" s="4">
        <f>'Budget pizza per day'!G36*Parameters!$C$7</f>
        <v>40636.270010590262</v>
      </c>
      <c r="I40" s="4">
        <f>'Budget pizza per day'!H36*Parameters!$C$7</f>
        <v>40722.288220983348</v>
      </c>
      <c r="J40" s="4">
        <f>'Budget pizza per day'!I36*Parameters!$C$7</f>
        <v>40501.780635092699</v>
      </c>
      <c r="K40" s="4">
        <f>'Budget pizza per day'!J36*Parameters!$C$7</f>
        <v>40766.476595082939</v>
      </c>
      <c r="L40" s="4">
        <f>'Budget pizza per day'!K36*Parameters!$C$7</f>
        <v>41126.77934887015</v>
      </c>
      <c r="M40" s="4"/>
      <c r="N40" s="48">
        <f>(Parameters!$C$15+Parameters!$C$17)*C40+Parameters!$C$18+Parameters!$C$6</f>
        <v>261933.96265778414</v>
      </c>
      <c r="O40" s="7">
        <f>(Parameters!$C$15+Parameters!$C$17)*D40+Parameters!$C$18+Parameters!$C$6</f>
        <v>261055.72881171977</v>
      </c>
      <c r="P40" s="7">
        <f>(Parameters!$C$15+Parameters!$C$17)*E40+Parameters!$C$18+Parameters!$C$6</f>
        <v>261232.84904901631</v>
      </c>
      <c r="Q40" s="7">
        <f>(Parameters!$C$15+Parameters!$C$17)*F40+Parameters!$C$18+Parameters!$C$6</f>
        <v>262049.13645022045</v>
      </c>
      <c r="R40" s="7">
        <f>(Parameters!$C$15+Parameters!$C$17)*G40+Parameters!$C$18+Parameters!$C$6</f>
        <v>264573.8087236631</v>
      </c>
      <c r="S40" s="7">
        <f>(Parameters!$C$15+Parameters!$C$17)*H40+Parameters!$C$18+Parameters!$C$6</f>
        <v>264545.08004236105</v>
      </c>
      <c r="T40" s="7">
        <f>(Parameters!$C$15+Parameters!$C$17)*I40+Parameters!$C$18+Parameters!$C$6</f>
        <v>264889.15288393339</v>
      </c>
      <c r="U40" s="7">
        <f>(Parameters!$C$15+Parameters!$C$17)*J40+Parameters!$C$18+Parameters!$C$6</f>
        <v>264007.12254037079</v>
      </c>
      <c r="V40" s="7">
        <f>(Parameters!$C$15+Parameters!$C$17)*K40+Parameters!$C$18+Parameters!$C$6</f>
        <v>265065.90638033173</v>
      </c>
      <c r="W40" s="7">
        <f>(Parameters!$C$15+Parameters!$C$17)*L40+Parameters!$C$18+Parameters!$C$6</f>
        <v>266507.11739548063</v>
      </c>
      <c r="Y40" s="7">
        <f>C40*Parameters!$C$16</f>
        <v>319468.0904089238</v>
      </c>
      <c r="Z40" s="7">
        <f>D40*Parameters!$C$16</f>
        <v>317713.81830141024</v>
      </c>
      <c r="AA40" s="7">
        <f>E40*Parameters!$C$16</f>
        <v>318067.6159754101</v>
      </c>
      <c r="AB40" s="7">
        <f>F40*Parameters!$C$16</f>
        <v>319698.15005931538</v>
      </c>
      <c r="AC40" s="7">
        <f>G40*Parameters!$C$16</f>
        <v>324741.18292551709</v>
      </c>
      <c r="AD40" s="7">
        <f>H40*Parameters!$C$16</f>
        <v>324683.79738461622</v>
      </c>
      <c r="AE40" s="7">
        <f>I40*Parameters!$C$16</f>
        <v>325371.08288565697</v>
      </c>
      <c r="AF40" s="7">
        <f>J40*Parameters!$C$16</f>
        <v>323609.22727439069</v>
      </c>
      <c r="AG40" s="7">
        <f>K40*Parameters!$C$16</f>
        <v>325724.14799471269</v>
      </c>
      <c r="AH40" s="7">
        <f>L40*Parameters!$C$16</f>
        <v>328602.96699747251</v>
      </c>
      <c r="AJ40" s="6">
        <f t="shared" si="14"/>
        <v>32</v>
      </c>
      <c r="AK40" s="6">
        <f t="shared" si="4"/>
        <v>57534.127751139662</v>
      </c>
      <c r="AL40" s="6">
        <f t="shared" si="5"/>
        <v>56658.089489690465</v>
      </c>
      <c r="AM40" s="6">
        <f t="shared" si="6"/>
        <v>56834.766926393786</v>
      </c>
      <c r="AN40" s="6">
        <f t="shared" si="7"/>
        <v>57649.013609094924</v>
      </c>
      <c r="AO40" s="6">
        <f t="shared" si="8"/>
        <v>60167.374201853992</v>
      </c>
      <c r="AP40" s="6">
        <f t="shared" si="9"/>
        <v>60138.717342255171</v>
      </c>
      <c r="AQ40" s="6">
        <f t="shared" si="10"/>
        <v>60481.93000172358</v>
      </c>
      <c r="AR40" s="6">
        <f t="shared" si="11"/>
        <v>59602.1047340199</v>
      </c>
      <c r="AS40" s="6">
        <f t="shared" si="12"/>
        <v>60658.241614380968</v>
      </c>
      <c r="AT40" s="6">
        <f t="shared" si="13"/>
        <v>62095.849601991882</v>
      </c>
      <c r="AU40" s="6"/>
      <c r="AV40" s="6">
        <f t="shared" si="15"/>
        <v>32</v>
      </c>
      <c r="AW40" s="6">
        <f t="shared" si="16"/>
        <v>591820</v>
      </c>
      <c r="BA40" s="20"/>
    </row>
    <row r="41" spans="2:53" x14ac:dyDescent="0.35">
      <c r="B41">
        <v>33</v>
      </c>
      <c r="C41" s="4">
        <f>'Budget pizza per day'!B37*Parameters!$C$7</f>
        <v>40222.308651365485</v>
      </c>
      <c r="D41" s="4">
        <f>'Budget pizza per day'!C37*Parameters!$C$7</f>
        <v>40396.004475325215</v>
      </c>
      <c r="E41" s="4">
        <f>'Budget pizza per day'!D37*Parameters!$C$7</f>
        <v>40383.934261409617</v>
      </c>
      <c r="F41" s="4">
        <f>'Budget pizza per day'!E37*Parameters!$C$7</f>
        <v>40086.123547464733</v>
      </c>
      <c r="G41" s="4">
        <f>'Budget pizza per day'!F37*Parameters!$C$7</f>
        <v>39967.781915130552</v>
      </c>
      <c r="H41" s="4">
        <f>'Budget pizza per day'!G37*Parameters!$C$7</f>
        <v>39997.601964587804</v>
      </c>
      <c r="I41" s="4">
        <f>'Budget pizza per day'!H37*Parameters!$C$7</f>
        <v>40260.728010855266</v>
      </c>
      <c r="J41" s="4">
        <f>'Budget pizza per day'!I37*Parameters!$C$7</f>
        <v>40504.932234267413</v>
      </c>
      <c r="K41" s="4">
        <f>'Budget pizza per day'!J37*Parameters!$C$7</f>
        <v>40695.364806789825</v>
      </c>
      <c r="L41" s="4">
        <f>'Budget pizza per day'!K37*Parameters!$C$7</f>
        <v>41295.608172141248</v>
      </c>
      <c r="M41" s="4"/>
      <c r="N41" s="48">
        <f>(Parameters!$C$15+Parameters!$C$17)*C41+Parameters!$C$18+Parameters!$C$6</f>
        <v>262889.23460546194</v>
      </c>
      <c r="O41" s="7">
        <f>(Parameters!$C$15+Parameters!$C$17)*D41+Parameters!$C$18+Parameters!$C$6</f>
        <v>263584.01790130086</v>
      </c>
      <c r="P41" s="7">
        <f>(Parameters!$C$15+Parameters!$C$17)*E41+Parameters!$C$18+Parameters!$C$6</f>
        <v>263535.7370456385</v>
      </c>
      <c r="Q41" s="7">
        <f>(Parameters!$C$15+Parameters!$C$17)*F41+Parameters!$C$18+Parameters!$C$6</f>
        <v>262344.4941898589</v>
      </c>
      <c r="R41" s="7">
        <f>(Parameters!$C$15+Parameters!$C$17)*G41+Parameters!$C$18+Parameters!$C$6</f>
        <v>261871.12766052221</v>
      </c>
      <c r="S41" s="7">
        <f>(Parameters!$C$15+Parameters!$C$17)*H41+Parameters!$C$18+Parameters!$C$6</f>
        <v>261990.40785835122</v>
      </c>
      <c r="T41" s="7">
        <f>(Parameters!$C$15+Parameters!$C$17)*I41+Parameters!$C$18+Parameters!$C$6</f>
        <v>263042.91204342106</v>
      </c>
      <c r="U41" s="7">
        <f>(Parameters!$C$15+Parameters!$C$17)*J41+Parameters!$C$18+Parameters!$C$6</f>
        <v>264019.72893706965</v>
      </c>
      <c r="V41" s="7">
        <f>(Parameters!$C$15+Parameters!$C$17)*K41+Parameters!$C$18+Parameters!$C$6</f>
        <v>264781.45922715927</v>
      </c>
      <c r="W41" s="7">
        <f>(Parameters!$C$15+Parameters!$C$17)*L41+Parameters!$C$18+Parameters!$C$6</f>
        <v>267182.43268856499</v>
      </c>
      <c r="Y41" s="7">
        <f>C41*Parameters!$C$16</f>
        <v>321376.24612441025</v>
      </c>
      <c r="Z41" s="7">
        <f>D41*Parameters!$C$16</f>
        <v>322764.07575784845</v>
      </c>
      <c r="AA41" s="7">
        <f>E41*Parameters!$C$16</f>
        <v>322667.63474866282</v>
      </c>
      <c r="AB41" s="7">
        <f>F41*Parameters!$C$16</f>
        <v>320288.12714424322</v>
      </c>
      <c r="AC41" s="7">
        <f>G41*Parameters!$C$16</f>
        <v>319342.5775018931</v>
      </c>
      <c r="AD41" s="7">
        <f>H41*Parameters!$C$16</f>
        <v>319580.83969705657</v>
      </c>
      <c r="AE41" s="7">
        <f>I41*Parameters!$C$16</f>
        <v>321683.21680673357</v>
      </c>
      <c r="AF41" s="7">
        <f>J41*Parameters!$C$16</f>
        <v>323634.40855179663</v>
      </c>
      <c r="AG41" s="7">
        <f>K41*Parameters!$C$16</f>
        <v>325155.9648062507</v>
      </c>
      <c r="AH41" s="7">
        <f>L41*Parameters!$C$16</f>
        <v>329951.90929540858</v>
      </c>
      <c r="AJ41" s="6">
        <f t="shared" si="14"/>
        <v>33</v>
      </c>
      <c r="AK41" s="6">
        <f t="shared" ref="AK41:AK72" si="17">Y41-N41</f>
        <v>58487.011518948304</v>
      </c>
      <c r="AL41" s="6">
        <f t="shared" ref="AL41:AL72" si="18">Z41-O41</f>
        <v>59180.057856547588</v>
      </c>
      <c r="AM41" s="6">
        <f t="shared" ref="AM41:AM72" si="19">AA41-P41</f>
        <v>59131.897703024326</v>
      </c>
      <c r="AN41" s="6">
        <f t="shared" ref="AN41:AN72" si="20">AB41-Q41</f>
        <v>57943.632954384317</v>
      </c>
      <c r="AO41" s="6">
        <f t="shared" ref="AO41:AO72" si="21">AC41-R41</f>
        <v>57471.449841370893</v>
      </c>
      <c r="AP41" s="6">
        <f t="shared" ref="AP41:AP72" si="22">AD41-S41</f>
        <v>57590.43183870535</v>
      </c>
      <c r="AQ41" s="6">
        <f t="shared" ref="AQ41:AQ72" si="23">AE41-T41</f>
        <v>58640.30476331251</v>
      </c>
      <c r="AR41" s="6">
        <f t="shared" ref="AR41:AR72" si="24">AF41-U41</f>
        <v>59614.679614726978</v>
      </c>
      <c r="AS41" s="6">
        <f t="shared" ref="AS41:AS72" si="25">AG41-V41</f>
        <v>60374.505579091434</v>
      </c>
      <c r="AT41" s="6">
        <f t="shared" ref="AT41:AT72" si="26">AH41-W41</f>
        <v>62769.476606843586</v>
      </c>
      <c r="AU41" s="6"/>
      <c r="AV41" s="6">
        <f t="shared" si="15"/>
        <v>33</v>
      </c>
      <c r="AW41" s="6">
        <f t="shared" si="16"/>
        <v>591203</v>
      </c>
      <c r="BA41" s="20"/>
    </row>
    <row r="42" spans="2:53" x14ac:dyDescent="0.35">
      <c r="B42">
        <v>34</v>
      </c>
      <c r="C42" s="4">
        <f>'Budget pizza per day'!B38*Parameters!$C$7</f>
        <v>41004.624565604216</v>
      </c>
      <c r="D42" s="4">
        <f>'Budget pizza per day'!C38*Parameters!$C$7</f>
        <v>41401.034512474063</v>
      </c>
      <c r="E42" s="4">
        <f>'Budget pizza per day'!D38*Parameters!$C$7</f>
        <v>41399.225328668763</v>
      </c>
      <c r="F42" s="4">
        <f>'Budget pizza per day'!E38*Parameters!$C$7</f>
        <v>41640.873632003124</v>
      </c>
      <c r="G42" s="4">
        <f>'Budget pizza per day'!F38*Parameters!$C$7</f>
        <v>42122.853523382546</v>
      </c>
      <c r="H42" s="4">
        <f>'Budget pizza per day'!G38*Parameters!$C$7</f>
        <v>42114.150186291605</v>
      </c>
      <c r="I42" s="4">
        <f>'Budget pizza per day'!H38*Parameters!$C$7</f>
        <v>42797.176883171371</v>
      </c>
      <c r="J42" s="4">
        <f>'Budget pizza per day'!I38*Parameters!$C$7</f>
        <v>43135.049840379252</v>
      </c>
      <c r="K42" s="4">
        <f>'Budget pizza per day'!J38*Parameters!$C$7</f>
        <v>43709.785916301298</v>
      </c>
      <c r="L42" s="4">
        <f>'Budget pizza per day'!K38*Parameters!$C$7</f>
        <v>44770.791064685429</v>
      </c>
      <c r="M42" s="4"/>
      <c r="N42" s="48">
        <f>(Parameters!$C$15+Parameters!$C$17)*C42+Parameters!$C$18+Parameters!$C$6</f>
        <v>266018.49826241686</v>
      </c>
      <c r="O42" s="7">
        <f>(Parameters!$C$15+Parameters!$C$17)*D42+Parameters!$C$18+Parameters!$C$6</f>
        <v>267604.13804989622</v>
      </c>
      <c r="P42" s="7">
        <f>(Parameters!$C$15+Parameters!$C$17)*E42+Parameters!$C$18+Parameters!$C$6</f>
        <v>267596.90131467505</v>
      </c>
      <c r="Q42" s="7">
        <f>(Parameters!$C$15+Parameters!$C$17)*F42+Parameters!$C$18+Parameters!$C$6</f>
        <v>268563.49452801247</v>
      </c>
      <c r="R42" s="7">
        <f>(Parameters!$C$15+Parameters!$C$17)*G42+Parameters!$C$18+Parameters!$C$6</f>
        <v>270491.41409353015</v>
      </c>
      <c r="S42" s="7">
        <f>(Parameters!$C$15+Parameters!$C$17)*H42+Parameters!$C$18+Parameters!$C$6</f>
        <v>270456.60074516642</v>
      </c>
      <c r="T42" s="7">
        <f>(Parameters!$C$15+Parameters!$C$17)*I42+Parameters!$C$18+Parameters!$C$6</f>
        <v>273188.70753268548</v>
      </c>
      <c r="U42" s="7">
        <f>(Parameters!$C$15+Parameters!$C$17)*J42+Parameters!$C$18+Parameters!$C$6</f>
        <v>274540.19936151698</v>
      </c>
      <c r="V42" s="7">
        <f>(Parameters!$C$15+Parameters!$C$17)*K42+Parameters!$C$18+Parameters!$C$6</f>
        <v>276839.14366520522</v>
      </c>
      <c r="W42" s="7">
        <f>(Parameters!$C$15+Parameters!$C$17)*L42+Parameters!$C$18+Parameters!$C$6</f>
        <v>281083.16425874172</v>
      </c>
      <c r="Y42" s="7">
        <f>C42*Parameters!$C$16</f>
        <v>327626.95027917769</v>
      </c>
      <c r="Z42" s="7">
        <f>D42*Parameters!$C$16</f>
        <v>330794.26575466775</v>
      </c>
      <c r="AA42" s="7">
        <f>E42*Parameters!$C$16</f>
        <v>330779.8103760634</v>
      </c>
      <c r="AB42" s="7">
        <f>F42*Parameters!$C$16</f>
        <v>332710.58031970495</v>
      </c>
      <c r="AC42" s="7">
        <f>G42*Parameters!$C$16</f>
        <v>336561.59965182655</v>
      </c>
      <c r="AD42" s="7">
        <f>H42*Parameters!$C$16</f>
        <v>336492.05998846993</v>
      </c>
      <c r="AE42" s="7">
        <f>I42*Parameters!$C$16</f>
        <v>341949.44329653925</v>
      </c>
      <c r="AF42" s="7">
        <f>J42*Parameters!$C$16</f>
        <v>344649.04822463024</v>
      </c>
      <c r="AG42" s="7">
        <f>K42*Parameters!$C$16</f>
        <v>349241.18947124737</v>
      </c>
      <c r="AH42" s="7">
        <f>L42*Parameters!$C$16</f>
        <v>357718.62060683657</v>
      </c>
      <c r="AJ42" s="6">
        <f t="shared" si="14"/>
        <v>34</v>
      </c>
      <c r="AK42" s="6">
        <f t="shared" si="17"/>
        <v>61608.452016760828</v>
      </c>
      <c r="AL42" s="6">
        <f t="shared" si="18"/>
        <v>63190.127704771527</v>
      </c>
      <c r="AM42" s="6">
        <f t="shared" si="19"/>
        <v>63182.909061388345</v>
      </c>
      <c r="AN42" s="6">
        <f t="shared" si="20"/>
        <v>64147.085791692487</v>
      </c>
      <c r="AO42" s="6">
        <f t="shared" si="21"/>
        <v>66070.185558296391</v>
      </c>
      <c r="AP42" s="6">
        <f t="shared" si="22"/>
        <v>66035.459243303514</v>
      </c>
      <c r="AQ42" s="6">
        <f t="shared" si="23"/>
        <v>68760.735763853765</v>
      </c>
      <c r="AR42" s="6">
        <f t="shared" si="24"/>
        <v>70108.848863113264</v>
      </c>
      <c r="AS42" s="6">
        <f t="shared" si="25"/>
        <v>72402.045806042152</v>
      </c>
      <c r="AT42" s="6">
        <f t="shared" si="26"/>
        <v>76635.456348094856</v>
      </c>
      <c r="AU42" s="6"/>
      <c r="AV42" s="6">
        <f t="shared" si="15"/>
        <v>34</v>
      </c>
      <c r="AW42" s="6">
        <f t="shared" si="16"/>
        <v>672141</v>
      </c>
      <c r="BA42" s="20"/>
    </row>
    <row r="43" spans="2:53" x14ac:dyDescent="0.35">
      <c r="B43">
        <v>35</v>
      </c>
      <c r="C43" s="4">
        <f>'Budget pizza per day'!B39*Parameters!$C$7</f>
        <v>40987.743887383032</v>
      </c>
      <c r="D43" s="4">
        <f>'Budget pizza per day'!C39*Parameters!$C$7</f>
        <v>42040.767130578875</v>
      </c>
      <c r="E43" s="4">
        <f>'Budget pizza per day'!D39*Parameters!$C$7</f>
        <v>42879.384576984907</v>
      </c>
      <c r="F43" s="4">
        <f>'Budget pizza per day'!E39*Parameters!$C$7</f>
        <v>43117.290414809111</v>
      </c>
      <c r="G43" s="4">
        <f>'Budget pizza per day'!F39*Parameters!$C$7</f>
        <v>43067.982920468858</v>
      </c>
      <c r="H43" s="4">
        <f>'Budget pizza per day'!G39*Parameters!$C$7</f>
        <v>42841.280087267885</v>
      </c>
      <c r="I43" s="4">
        <f>'Budget pizza per day'!H39*Parameters!$C$7</f>
        <v>43160.144424033366</v>
      </c>
      <c r="J43" s="4">
        <f>'Budget pizza per day'!I39*Parameters!$C$7</f>
        <v>42844.828101777573</v>
      </c>
      <c r="K43" s="4">
        <f>'Budget pizza per day'!J39*Parameters!$C$7</f>
        <v>42865.139384189861</v>
      </c>
      <c r="L43" s="4">
        <f>'Budget pizza per day'!K39*Parameters!$C$7</f>
        <v>43079.459987860078</v>
      </c>
      <c r="M43" s="4"/>
      <c r="N43" s="48">
        <f>(Parameters!$C$15+Parameters!$C$17)*C43+Parameters!$C$18+Parameters!$C$6</f>
        <v>265950.9755495321</v>
      </c>
      <c r="O43" s="7">
        <f>(Parameters!$C$15+Parameters!$C$17)*D43+Parameters!$C$18+Parameters!$C$6</f>
        <v>270163.06852231547</v>
      </c>
      <c r="P43" s="7">
        <f>(Parameters!$C$15+Parameters!$C$17)*E43+Parameters!$C$18+Parameters!$C$6</f>
        <v>273517.53830793966</v>
      </c>
      <c r="Q43" s="7">
        <f>(Parameters!$C$15+Parameters!$C$17)*F43+Parameters!$C$18+Parameters!$C$6</f>
        <v>274469.16165923642</v>
      </c>
      <c r="R43" s="7">
        <f>(Parameters!$C$15+Parameters!$C$17)*G43+Parameters!$C$18+Parameters!$C$6</f>
        <v>274271.93168187543</v>
      </c>
      <c r="S43" s="7">
        <f>(Parameters!$C$15+Parameters!$C$17)*H43+Parameters!$C$18+Parameters!$C$6</f>
        <v>273365.12034907157</v>
      </c>
      <c r="T43" s="7">
        <f>(Parameters!$C$15+Parameters!$C$17)*I43+Parameters!$C$18+Parameters!$C$6</f>
        <v>274640.57769613346</v>
      </c>
      <c r="U43" s="7">
        <f>(Parameters!$C$15+Parameters!$C$17)*J43+Parameters!$C$18+Parameters!$C$6</f>
        <v>273379.31240711029</v>
      </c>
      <c r="V43" s="7">
        <f>(Parameters!$C$15+Parameters!$C$17)*K43+Parameters!$C$18+Parameters!$C$6</f>
        <v>273460.55753675941</v>
      </c>
      <c r="W43" s="7">
        <f>(Parameters!$C$15+Parameters!$C$17)*L43+Parameters!$C$18+Parameters!$C$6</f>
        <v>274317.83995144034</v>
      </c>
      <c r="Y43" s="7">
        <f>C43*Parameters!$C$16</f>
        <v>327492.07366019045</v>
      </c>
      <c r="Z43" s="7">
        <f>D43*Parameters!$C$16</f>
        <v>335905.72937332524</v>
      </c>
      <c r="AA43" s="7">
        <f>E43*Parameters!$C$16</f>
        <v>342606.28277010942</v>
      </c>
      <c r="AB43" s="7">
        <f>F43*Parameters!$C$16</f>
        <v>344507.15041432483</v>
      </c>
      <c r="AC43" s="7">
        <f>G43*Parameters!$C$16</f>
        <v>344113.18353454617</v>
      </c>
      <c r="AD43" s="7">
        <f>H43*Parameters!$C$16</f>
        <v>342301.82789727038</v>
      </c>
      <c r="AE43" s="7">
        <f>I43*Parameters!$C$16</f>
        <v>344849.55394802662</v>
      </c>
      <c r="AF43" s="7">
        <f>J43*Parameters!$C$16</f>
        <v>342330.17653320282</v>
      </c>
      <c r="AG43" s="7">
        <f>K43*Parameters!$C$16</f>
        <v>342492.46367967699</v>
      </c>
      <c r="AH43" s="7">
        <f>L43*Parameters!$C$16</f>
        <v>344204.88530300203</v>
      </c>
      <c r="AJ43" s="6">
        <f t="shared" si="14"/>
        <v>35</v>
      </c>
      <c r="AK43" s="6">
        <f t="shared" si="17"/>
        <v>61541.098110658349</v>
      </c>
      <c r="AL43" s="6">
        <f t="shared" si="18"/>
        <v>65742.660851009772</v>
      </c>
      <c r="AM43" s="6">
        <f t="shared" si="19"/>
        <v>69088.744462169765</v>
      </c>
      <c r="AN43" s="6">
        <f t="shared" si="20"/>
        <v>70037.988755088416</v>
      </c>
      <c r="AO43" s="6">
        <f t="shared" si="21"/>
        <v>69841.251852670743</v>
      </c>
      <c r="AP43" s="6">
        <f t="shared" si="22"/>
        <v>68936.707548198814</v>
      </c>
      <c r="AQ43" s="6">
        <f t="shared" si="23"/>
        <v>70208.976251893153</v>
      </c>
      <c r="AR43" s="6">
        <f t="shared" si="24"/>
        <v>68950.864126092521</v>
      </c>
      <c r="AS43" s="6">
        <f t="shared" si="25"/>
        <v>69031.906142917578</v>
      </c>
      <c r="AT43" s="6">
        <f t="shared" si="26"/>
        <v>69887.045351561683</v>
      </c>
      <c r="AU43" s="6"/>
      <c r="AV43" s="6">
        <f t="shared" si="15"/>
        <v>35</v>
      </c>
      <c r="AW43" s="6">
        <f t="shared" si="16"/>
        <v>683267</v>
      </c>
      <c r="BA43" s="20"/>
    </row>
    <row r="44" spans="2:53" x14ac:dyDescent="0.35">
      <c r="B44">
        <v>36</v>
      </c>
      <c r="C44" s="4">
        <f>'Budget pizza per day'!B40*Parameters!$C$7</f>
        <v>40374.327939878778</v>
      </c>
      <c r="D44" s="4">
        <f>'Budget pizza per day'!C40*Parameters!$C$7</f>
        <v>40564.120865751735</v>
      </c>
      <c r="E44" s="4">
        <f>'Budget pizza per day'!D40*Parameters!$C$7</f>
        <v>40415.242769815253</v>
      </c>
      <c r="F44" s="4">
        <f>'Budget pizza per day'!E40*Parameters!$C$7</f>
        <v>40068.046222089979</v>
      </c>
      <c r="G44" s="4">
        <f>'Budget pizza per day'!F40*Parameters!$C$7</f>
        <v>40546.048097836101</v>
      </c>
      <c r="H44" s="4">
        <f>'Budget pizza per day'!G40*Parameters!$C$7</f>
        <v>40734.916846358748</v>
      </c>
      <c r="I44" s="4">
        <f>'Budget pizza per day'!H40*Parameters!$C$7</f>
        <v>41071.602404095327</v>
      </c>
      <c r="J44" s="4">
        <f>'Budget pizza per day'!I40*Parameters!$C$7</f>
        <v>42029.37118412197</v>
      </c>
      <c r="K44" s="4">
        <f>'Budget pizza per day'!J40*Parameters!$C$7</f>
        <v>42869.971262130188</v>
      </c>
      <c r="L44" s="4">
        <f>'Budget pizza per day'!K40*Parameters!$C$7</f>
        <v>42762.502242044095</v>
      </c>
      <c r="M44" s="4"/>
      <c r="N44" s="48">
        <f>(Parameters!$C$15+Parameters!$C$17)*C44+Parameters!$C$18+Parameters!$C$6</f>
        <v>263497.31175951508</v>
      </c>
      <c r="O44" s="7">
        <f>(Parameters!$C$15+Parameters!$C$17)*D44+Parameters!$C$18+Parameters!$C$6</f>
        <v>264256.48346300691</v>
      </c>
      <c r="P44" s="7">
        <f>(Parameters!$C$15+Parameters!$C$17)*E44+Parameters!$C$18+Parameters!$C$6</f>
        <v>263660.97107926104</v>
      </c>
      <c r="Q44" s="7">
        <f>(Parameters!$C$15+Parameters!$C$17)*F44+Parameters!$C$18+Parameters!$C$6</f>
        <v>262272.18488835992</v>
      </c>
      <c r="R44" s="7">
        <f>(Parameters!$C$15+Parameters!$C$17)*G44+Parameters!$C$18+Parameters!$C$6</f>
        <v>264184.1923913444</v>
      </c>
      <c r="S44" s="7">
        <f>(Parameters!$C$15+Parameters!$C$17)*H44+Parameters!$C$18+Parameters!$C$6</f>
        <v>264939.66738543496</v>
      </c>
      <c r="T44" s="7">
        <f>(Parameters!$C$15+Parameters!$C$17)*I44+Parameters!$C$18+Parameters!$C$6</f>
        <v>266286.40961638128</v>
      </c>
      <c r="U44" s="7">
        <f>(Parameters!$C$15+Parameters!$C$17)*J44+Parameters!$C$18+Parameters!$C$6</f>
        <v>270117.48473648785</v>
      </c>
      <c r="V44" s="7">
        <f>(Parameters!$C$15+Parameters!$C$17)*K44+Parameters!$C$18+Parameters!$C$6</f>
        <v>273479.88504852075</v>
      </c>
      <c r="W44" s="7">
        <f>(Parameters!$C$15+Parameters!$C$17)*L44+Parameters!$C$18+Parameters!$C$6</f>
        <v>273050.00896817638</v>
      </c>
      <c r="Y44" s="7">
        <f>C44*Parameters!$C$16</f>
        <v>322590.88023963146</v>
      </c>
      <c r="Z44" s="7">
        <f>D44*Parameters!$C$16</f>
        <v>324107.32571735635</v>
      </c>
      <c r="AA44" s="7">
        <f>E44*Parameters!$C$16</f>
        <v>322917.78973082389</v>
      </c>
      <c r="AB44" s="7">
        <f>F44*Parameters!$C$16</f>
        <v>320143.68931449892</v>
      </c>
      <c r="AC44" s="7">
        <f>G44*Parameters!$C$16</f>
        <v>323962.92430171045</v>
      </c>
      <c r="AD44" s="7">
        <f>H44*Parameters!$C$16</f>
        <v>325471.98560240644</v>
      </c>
      <c r="AE44" s="7">
        <f>I44*Parameters!$C$16</f>
        <v>328162.10320872167</v>
      </c>
      <c r="AF44" s="7">
        <f>J44*Parameters!$C$16</f>
        <v>335814.67576113454</v>
      </c>
      <c r="AG44" s="7">
        <f>K44*Parameters!$C$16</f>
        <v>342531.07038442022</v>
      </c>
      <c r="AH44" s="7">
        <f>L44*Parameters!$C$16</f>
        <v>341672.39291393233</v>
      </c>
      <c r="AJ44" s="6">
        <f t="shared" si="14"/>
        <v>36</v>
      </c>
      <c r="AK44" s="6">
        <f t="shared" si="17"/>
        <v>59093.568480116373</v>
      </c>
      <c r="AL44" s="6">
        <f t="shared" si="18"/>
        <v>59850.842254349438</v>
      </c>
      <c r="AM44" s="6">
        <f t="shared" si="19"/>
        <v>59256.818651562848</v>
      </c>
      <c r="AN44" s="6">
        <f t="shared" si="20"/>
        <v>57871.504426138999</v>
      </c>
      <c r="AO44" s="6">
        <f t="shared" si="21"/>
        <v>59778.731910366041</v>
      </c>
      <c r="AP44" s="6">
        <f t="shared" si="22"/>
        <v>60532.318216971471</v>
      </c>
      <c r="AQ44" s="6">
        <f t="shared" si="23"/>
        <v>61875.693592340394</v>
      </c>
      <c r="AR44" s="6">
        <f t="shared" si="24"/>
        <v>65697.191024646687</v>
      </c>
      <c r="AS44" s="6">
        <f t="shared" si="25"/>
        <v>69051.18533589947</v>
      </c>
      <c r="AT44" s="6">
        <f t="shared" si="26"/>
        <v>68622.383945755952</v>
      </c>
      <c r="AU44" s="6"/>
      <c r="AV44" s="6">
        <f t="shared" si="15"/>
        <v>36</v>
      </c>
      <c r="AW44" s="6">
        <f t="shared" si="16"/>
        <v>621630</v>
      </c>
      <c r="BA44" s="20"/>
    </row>
    <row r="45" spans="2:53" x14ac:dyDescent="0.35">
      <c r="B45">
        <v>37</v>
      </c>
      <c r="C45" s="4">
        <f>'Budget pizza per day'!B41*Parameters!$C$7</f>
        <v>40616.544261356452</v>
      </c>
      <c r="D45" s="4">
        <f>'Budget pizza per day'!C41*Parameters!$C$7</f>
        <v>41395.029713904674</v>
      </c>
      <c r="E45" s="4">
        <f>'Budget pizza per day'!D41*Parameters!$C$7</f>
        <v>41658.762400611799</v>
      </c>
      <c r="F45" s="4">
        <f>'Budget pizza per day'!E41*Parameters!$C$7</f>
        <v>42273.032371971029</v>
      </c>
      <c r="G45" s="4">
        <f>'Budget pizza per day'!F41*Parameters!$C$7</f>
        <v>42431.816445537937</v>
      </c>
      <c r="H45" s="4">
        <f>'Budget pizza per day'!G41*Parameters!$C$7</f>
        <v>42519.506238356626</v>
      </c>
      <c r="I45" s="4">
        <f>'Budget pizza per day'!H41*Parameters!$C$7</f>
        <v>42450.718978379591</v>
      </c>
      <c r="J45" s="4">
        <f>'Budget pizza per day'!I41*Parameters!$C$7</f>
        <v>43163.891649381694</v>
      </c>
      <c r="K45" s="4">
        <f>'Budget pizza per day'!J41*Parameters!$C$7</f>
        <v>44049.970148732842</v>
      </c>
      <c r="L45" s="4">
        <f>'Budget pizza per day'!K41*Parameters!$C$7</f>
        <v>44831.34302923581</v>
      </c>
      <c r="M45" s="4"/>
      <c r="N45" s="48">
        <f>(Parameters!$C$15+Parameters!$C$17)*C45+Parameters!$C$18+Parameters!$C$6</f>
        <v>264466.17704542581</v>
      </c>
      <c r="O45" s="7">
        <f>(Parameters!$C$15+Parameters!$C$17)*D45+Parameters!$C$18+Parameters!$C$6</f>
        <v>267580.1188556187</v>
      </c>
      <c r="P45" s="7">
        <f>(Parameters!$C$15+Parameters!$C$17)*E45+Parameters!$C$18+Parameters!$C$6</f>
        <v>268635.04960244719</v>
      </c>
      <c r="Q45" s="7">
        <f>(Parameters!$C$15+Parameters!$C$17)*F45+Parameters!$C$18+Parameters!$C$6</f>
        <v>271092.12948788411</v>
      </c>
      <c r="R45" s="7">
        <f>(Parameters!$C$15+Parameters!$C$17)*G45+Parameters!$C$18+Parameters!$C$6</f>
        <v>271727.26578215172</v>
      </c>
      <c r="S45" s="7">
        <f>(Parameters!$C$15+Parameters!$C$17)*H45+Parameters!$C$18+Parameters!$C$6</f>
        <v>272078.0249534265</v>
      </c>
      <c r="T45" s="7">
        <f>(Parameters!$C$15+Parameters!$C$17)*I45+Parameters!$C$18+Parameters!$C$6</f>
        <v>271802.87591351836</v>
      </c>
      <c r="U45" s="7">
        <f>(Parameters!$C$15+Parameters!$C$17)*J45+Parameters!$C$18+Parameters!$C$6</f>
        <v>274655.56659752678</v>
      </c>
      <c r="V45" s="7">
        <f>(Parameters!$C$15+Parameters!$C$17)*K45+Parameters!$C$18+Parameters!$C$6</f>
        <v>278199.88059493137</v>
      </c>
      <c r="W45" s="7">
        <f>(Parameters!$C$15+Parameters!$C$17)*L45+Parameters!$C$18+Parameters!$C$6</f>
        <v>281325.37211694324</v>
      </c>
      <c r="Y45" s="7">
        <f>C45*Parameters!$C$16</f>
        <v>324526.18864823808</v>
      </c>
      <c r="Z45" s="7">
        <f>D45*Parameters!$C$16</f>
        <v>330746.28741409833</v>
      </c>
      <c r="AA45" s="7">
        <f>E45*Parameters!$C$16</f>
        <v>332853.5115808883</v>
      </c>
      <c r="AB45" s="7">
        <f>F45*Parameters!$C$16</f>
        <v>337761.52865204855</v>
      </c>
      <c r="AC45" s="7">
        <f>G45*Parameters!$C$16</f>
        <v>339030.21339984814</v>
      </c>
      <c r="AD45" s="7">
        <f>H45*Parameters!$C$16</f>
        <v>339730.85484446946</v>
      </c>
      <c r="AE45" s="7">
        <f>I45*Parameters!$C$16</f>
        <v>339181.24463725294</v>
      </c>
      <c r="AF45" s="7">
        <f>J45*Parameters!$C$16</f>
        <v>344879.49427855975</v>
      </c>
      <c r="AG45" s="7">
        <f>K45*Parameters!$C$16</f>
        <v>351959.26148837543</v>
      </c>
      <c r="AH45" s="7">
        <f>L45*Parameters!$C$16</f>
        <v>358202.43080359412</v>
      </c>
      <c r="AJ45" s="6">
        <f t="shared" si="14"/>
        <v>37</v>
      </c>
      <c r="AK45" s="6">
        <f t="shared" si="17"/>
        <v>60060.011602812272</v>
      </c>
      <c r="AL45" s="6">
        <f t="shared" si="18"/>
        <v>63166.168558479636</v>
      </c>
      <c r="AM45" s="6">
        <f t="shared" si="19"/>
        <v>64218.461978441104</v>
      </c>
      <c r="AN45" s="6">
        <f t="shared" si="20"/>
        <v>66669.399164164439</v>
      </c>
      <c r="AO45" s="6">
        <f t="shared" si="21"/>
        <v>67302.947617696424</v>
      </c>
      <c r="AP45" s="6">
        <f t="shared" si="22"/>
        <v>67652.829891042958</v>
      </c>
      <c r="AQ45" s="6">
        <f t="shared" si="23"/>
        <v>67378.368723734573</v>
      </c>
      <c r="AR45" s="6">
        <f t="shared" si="24"/>
        <v>70223.927681032976</v>
      </c>
      <c r="AS45" s="6">
        <f t="shared" si="25"/>
        <v>73759.38089344406</v>
      </c>
      <c r="AT45" s="6">
        <f t="shared" si="26"/>
        <v>76877.058686650882</v>
      </c>
      <c r="AU45" s="6"/>
      <c r="AV45" s="6">
        <f t="shared" si="15"/>
        <v>37</v>
      </c>
      <c r="AW45" s="6">
        <f t="shared" si="16"/>
        <v>677309</v>
      </c>
      <c r="BA45" s="20"/>
    </row>
    <row r="46" spans="2:53" x14ac:dyDescent="0.35">
      <c r="B46">
        <v>38</v>
      </c>
      <c r="C46" s="4">
        <f>'Budget pizza per day'!B42*Parameters!$C$7</f>
        <v>40677.025771362838</v>
      </c>
      <c r="D46" s="4">
        <f>'Budget pizza per day'!C42*Parameters!$C$7</f>
        <v>41359.937618711047</v>
      </c>
      <c r="E46" s="4">
        <f>'Budget pizza per day'!D42*Parameters!$C$7</f>
        <v>41050.946115623599</v>
      </c>
      <c r="F46" s="4">
        <f>'Budget pizza per day'!E42*Parameters!$C$7</f>
        <v>41311.953582331516</v>
      </c>
      <c r="G46" s="4">
        <f>'Budget pizza per day'!F42*Parameters!$C$7</f>
        <v>41610.983979063894</v>
      </c>
      <c r="H46" s="4">
        <f>'Budget pizza per day'!G42*Parameters!$C$7</f>
        <v>42010.193189155114</v>
      </c>
      <c r="I46" s="4">
        <f>'Budget pizza per day'!H42*Parameters!$C$7</f>
        <v>43106.182002996102</v>
      </c>
      <c r="J46" s="4">
        <f>'Budget pizza per day'!I42*Parameters!$C$7</f>
        <v>44359.125874185804</v>
      </c>
      <c r="K46" s="4">
        <f>'Budget pizza per day'!J42*Parameters!$C$7</f>
        <v>44731.688007321733</v>
      </c>
      <c r="L46" s="4">
        <f>'Budget pizza per day'!K42*Parameters!$C$7</f>
        <v>44671.568174385007</v>
      </c>
      <c r="M46" s="4"/>
      <c r="N46" s="48">
        <f>(Parameters!$C$15+Parameters!$C$17)*C46+Parameters!$C$18+Parameters!$C$6</f>
        <v>264708.10308545135</v>
      </c>
      <c r="O46" s="7">
        <f>(Parameters!$C$15+Parameters!$C$17)*D46+Parameters!$C$18+Parameters!$C$6</f>
        <v>267439.75047484419</v>
      </c>
      <c r="P46" s="7">
        <f>(Parameters!$C$15+Parameters!$C$17)*E46+Parameters!$C$18+Parameters!$C$6</f>
        <v>266203.78446249443</v>
      </c>
      <c r="Q46" s="7">
        <f>(Parameters!$C$15+Parameters!$C$17)*F46+Parameters!$C$18+Parameters!$C$6</f>
        <v>267247.81432932604</v>
      </c>
      <c r="R46" s="7">
        <f>(Parameters!$C$15+Parameters!$C$17)*G46+Parameters!$C$18+Parameters!$C$6</f>
        <v>268443.93591625558</v>
      </c>
      <c r="S46" s="7">
        <f>(Parameters!$C$15+Parameters!$C$17)*H46+Parameters!$C$18+Parameters!$C$6</f>
        <v>270040.77275662043</v>
      </c>
      <c r="T46" s="7">
        <f>(Parameters!$C$15+Parameters!$C$17)*I46+Parameters!$C$18+Parameters!$C$6</f>
        <v>274424.72801198438</v>
      </c>
      <c r="U46" s="7">
        <f>(Parameters!$C$15+Parameters!$C$17)*J46+Parameters!$C$18+Parameters!$C$6</f>
        <v>279436.50349674321</v>
      </c>
      <c r="V46" s="7">
        <f>(Parameters!$C$15+Parameters!$C$17)*K46+Parameters!$C$18+Parameters!$C$6</f>
        <v>280926.75202928693</v>
      </c>
      <c r="W46" s="7">
        <f>(Parameters!$C$15+Parameters!$C$17)*L46+Parameters!$C$18+Parameters!$C$6</f>
        <v>280686.27269754</v>
      </c>
      <c r="Y46" s="7">
        <f>C46*Parameters!$C$16</f>
        <v>325009.43591318908</v>
      </c>
      <c r="Z46" s="7">
        <f>D46*Parameters!$C$16</f>
        <v>330465.90157350129</v>
      </c>
      <c r="AA46" s="7">
        <f>E46*Parameters!$C$16</f>
        <v>327997.05946383259</v>
      </c>
      <c r="AB46" s="7">
        <f>F46*Parameters!$C$16</f>
        <v>330082.50912282884</v>
      </c>
      <c r="AC46" s="7">
        <f>G46*Parameters!$C$16</f>
        <v>332471.76199272054</v>
      </c>
      <c r="AD46" s="7">
        <f>H46*Parameters!$C$16</f>
        <v>335661.44358134939</v>
      </c>
      <c r="AE46" s="7">
        <f>I46*Parameters!$C$16</f>
        <v>344418.39420393883</v>
      </c>
      <c r="AF46" s="7">
        <f>J46*Parameters!$C$16</f>
        <v>354429.41573474457</v>
      </c>
      <c r="AG46" s="7">
        <f>K46*Parameters!$C$16</f>
        <v>357406.18717850064</v>
      </c>
      <c r="AH46" s="7">
        <f>L46*Parameters!$C$16</f>
        <v>356925.82971333619</v>
      </c>
      <c r="AJ46" s="6">
        <f t="shared" si="14"/>
        <v>38</v>
      </c>
      <c r="AK46" s="6">
        <f t="shared" si="17"/>
        <v>60301.33282773773</v>
      </c>
      <c r="AL46" s="6">
        <f t="shared" si="18"/>
        <v>63026.151098657108</v>
      </c>
      <c r="AM46" s="6">
        <f t="shared" si="19"/>
        <v>61793.275001338159</v>
      </c>
      <c r="AN46" s="6">
        <f t="shared" si="20"/>
        <v>62834.6947935028</v>
      </c>
      <c r="AO46" s="6">
        <f t="shared" si="21"/>
        <v>64027.82607646496</v>
      </c>
      <c r="AP46" s="6">
        <f t="shared" si="22"/>
        <v>65620.670824728964</v>
      </c>
      <c r="AQ46" s="6">
        <f t="shared" si="23"/>
        <v>69993.666191954457</v>
      </c>
      <c r="AR46" s="6">
        <f t="shared" si="24"/>
        <v>74992.912238001358</v>
      </c>
      <c r="AS46" s="6">
        <f t="shared" si="25"/>
        <v>76479.435149213707</v>
      </c>
      <c r="AT46" s="6">
        <f t="shared" si="26"/>
        <v>76239.557015796192</v>
      </c>
      <c r="AU46" s="6"/>
      <c r="AV46" s="6">
        <f t="shared" si="15"/>
        <v>38</v>
      </c>
      <c r="AW46" s="6">
        <f t="shared" si="16"/>
        <v>675310</v>
      </c>
      <c r="BA46" s="20"/>
    </row>
    <row r="47" spans="2:53" x14ac:dyDescent="0.35">
      <c r="B47">
        <v>39</v>
      </c>
      <c r="C47" s="4">
        <f>'Budget pizza per day'!B43*Parameters!$C$7</f>
        <v>40040.676907176654</v>
      </c>
      <c r="D47" s="4">
        <f>'Budget pizza per day'!C43*Parameters!$C$7</f>
        <v>40269.615274660347</v>
      </c>
      <c r="E47" s="4">
        <f>'Budget pizza per day'!D43*Parameters!$C$7</f>
        <v>40172.876337872498</v>
      </c>
      <c r="F47" s="4">
        <f>'Budget pizza per day'!E43*Parameters!$C$7</f>
        <v>39892.667974658201</v>
      </c>
      <c r="G47" s="4">
        <f>'Budget pizza per day'!F43*Parameters!$C$7</f>
        <v>40369.875104027444</v>
      </c>
      <c r="H47" s="4">
        <f>'Budget pizza per day'!G43*Parameters!$C$7</f>
        <v>40931.228441082931</v>
      </c>
      <c r="I47" s="4">
        <f>'Budget pizza per day'!H43*Parameters!$C$7</f>
        <v>40617.659907638321</v>
      </c>
      <c r="J47" s="4">
        <f>'Budget pizza per day'!I43*Parameters!$C$7</f>
        <v>40344.297941043267</v>
      </c>
      <c r="K47" s="4">
        <f>'Budget pizza per day'!J43*Parameters!$C$7</f>
        <v>40515.9323064567</v>
      </c>
      <c r="L47" s="4">
        <f>'Budget pizza per day'!K43*Parameters!$C$7</f>
        <v>41305.812542148742</v>
      </c>
      <c r="M47" s="4"/>
      <c r="N47" s="48">
        <f>(Parameters!$C$15+Parameters!$C$17)*C47+Parameters!$C$18+Parameters!$C$6</f>
        <v>262162.70762870659</v>
      </c>
      <c r="O47" s="7">
        <f>(Parameters!$C$15+Parameters!$C$17)*D47+Parameters!$C$18+Parameters!$C$6</f>
        <v>263078.46109864139</v>
      </c>
      <c r="P47" s="7">
        <f>(Parameters!$C$15+Parameters!$C$17)*E47+Parameters!$C$18+Parameters!$C$6</f>
        <v>262691.50535148999</v>
      </c>
      <c r="Q47" s="7">
        <f>(Parameters!$C$15+Parameters!$C$17)*F47+Parameters!$C$18+Parameters!$C$6</f>
        <v>261570.67189863281</v>
      </c>
      <c r="R47" s="7">
        <f>(Parameters!$C$15+Parameters!$C$17)*G47+Parameters!$C$18+Parameters!$C$6</f>
        <v>263479.5004161098</v>
      </c>
      <c r="S47" s="7">
        <f>(Parameters!$C$15+Parameters!$C$17)*H47+Parameters!$C$18+Parameters!$C$6</f>
        <v>265724.91376433172</v>
      </c>
      <c r="T47" s="7">
        <f>(Parameters!$C$15+Parameters!$C$17)*I47+Parameters!$C$18+Parameters!$C$6</f>
        <v>264470.63963055331</v>
      </c>
      <c r="U47" s="7">
        <f>(Parameters!$C$15+Parameters!$C$17)*J47+Parameters!$C$18+Parameters!$C$6</f>
        <v>263377.1917641731</v>
      </c>
      <c r="V47" s="7">
        <f>(Parameters!$C$15+Parameters!$C$17)*K47+Parameters!$C$18+Parameters!$C$6</f>
        <v>264063.7292258268</v>
      </c>
      <c r="W47" s="7">
        <f>(Parameters!$C$15+Parameters!$C$17)*L47+Parameters!$C$18+Parameters!$C$6</f>
        <v>267223.250168595</v>
      </c>
      <c r="Y47" s="7">
        <f>C47*Parameters!$C$16</f>
        <v>319925.00848834147</v>
      </c>
      <c r="Z47" s="7">
        <f>D47*Parameters!$C$16</f>
        <v>321754.22604453616</v>
      </c>
      <c r="AA47" s="7">
        <f>E47*Parameters!$C$16</f>
        <v>320981.28193960129</v>
      </c>
      <c r="AB47" s="7">
        <f>F47*Parameters!$C$16</f>
        <v>318742.41711751901</v>
      </c>
      <c r="AC47" s="7">
        <f>G47*Parameters!$C$16</f>
        <v>322555.30208117928</v>
      </c>
      <c r="AD47" s="7">
        <f>H47*Parameters!$C$16</f>
        <v>327040.51524425263</v>
      </c>
      <c r="AE47" s="7">
        <f>I47*Parameters!$C$16</f>
        <v>324535.1026620302</v>
      </c>
      <c r="AF47" s="7">
        <f>J47*Parameters!$C$16</f>
        <v>322350.94054893573</v>
      </c>
      <c r="AG47" s="7">
        <f>K47*Parameters!$C$16</f>
        <v>323722.29912858905</v>
      </c>
      <c r="AH47" s="7">
        <f>L47*Parameters!$C$16</f>
        <v>330033.44221176847</v>
      </c>
      <c r="AJ47" s="6">
        <f t="shared" si="14"/>
        <v>39</v>
      </c>
      <c r="AK47" s="6">
        <f t="shared" si="17"/>
        <v>57762.300859634881</v>
      </c>
      <c r="AL47" s="6">
        <f t="shared" si="18"/>
        <v>58675.764945894771</v>
      </c>
      <c r="AM47" s="6">
        <f t="shared" si="19"/>
        <v>58289.776588111301</v>
      </c>
      <c r="AN47" s="6">
        <f t="shared" si="20"/>
        <v>57171.745218886208</v>
      </c>
      <c r="AO47" s="6">
        <f t="shared" si="21"/>
        <v>59075.801665069477</v>
      </c>
      <c r="AP47" s="6">
        <f t="shared" si="22"/>
        <v>61315.601479920908</v>
      </c>
      <c r="AQ47" s="6">
        <f t="shared" si="23"/>
        <v>60064.463031476887</v>
      </c>
      <c r="AR47" s="6">
        <f t="shared" si="24"/>
        <v>58973.748784762633</v>
      </c>
      <c r="AS47" s="6">
        <f t="shared" si="25"/>
        <v>59658.569902762247</v>
      </c>
      <c r="AT47" s="6">
        <f t="shared" si="26"/>
        <v>62810.192043173476</v>
      </c>
      <c r="AU47" s="6"/>
      <c r="AV47" s="6">
        <f t="shared" si="15"/>
        <v>39</v>
      </c>
      <c r="AW47" s="6">
        <f t="shared" si="16"/>
        <v>593798</v>
      </c>
      <c r="BA47" s="20"/>
    </row>
    <row r="48" spans="2:53" x14ac:dyDescent="0.35">
      <c r="B48">
        <v>40</v>
      </c>
      <c r="C48" s="4">
        <f>'Budget pizza per day'!B44*Parameters!$C$7</f>
        <v>40412.686995241456</v>
      </c>
      <c r="D48" s="4">
        <f>'Budget pizza per day'!C44*Parameters!$C$7</f>
        <v>40352.059451812653</v>
      </c>
      <c r="E48" s="4">
        <f>'Budget pizza per day'!D44*Parameters!$C$7</f>
        <v>40830.316487982935</v>
      </c>
      <c r="F48" s="4">
        <f>'Budget pizza per day'!E44*Parameters!$C$7</f>
        <v>40841.949559042208</v>
      </c>
      <c r="G48" s="4">
        <f>'Budget pizza per day'!F44*Parameters!$C$7</f>
        <v>40401.173971581105</v>
      </c>
      <c r="H48" s="4">
        <f>'Budget pizza per day'!G44*Parameters!$C$7</f>
        <v>39984.353130380616</v>
      </c>
      <c r="I48" s="4">
        <f>'Budget pizza per day'!H44*Parameters!$C$7</f>
        <v>39668.310864372143</v>
      </c>
      <c r="J48" s="4">
        <f>'Budget pizza per day'!I44*Parameters!$C$7</f>
        <v>40021.068468695332</v>
      </c>
      <c r="K48" s="4">
        <f>'Budget pizza per day'!J44*Parameters!$C$7</f>
        <v>40308.286886687514</v>
      </c>
      <c r="L48" s="4">
        <f>'Budget pizza per day'!K44*Parameters!$C$7</f>
        <v>40618.863989056757</v>
      </c>
      <c r="M48" s="4"/>
      <c r="N48" s="48">
        <f>(Parameters!$C$15+Parameters!$C$17)*C48+Parameters!$C$18+Parameters!$C$6</f>
        <v>263650.74798096583</v>
      </c>
      <c r="O48" s="7">
        <f>(Parameters!$C$15+Parameters!$C$17)*D48+Parameters!$C$18+Parameters!$C$6</f>
        <v>263408.23780725058</v>
      </c>
      <c r="P48" s="7">
        <f>(Parameters!$C$15+Parameters!$C$17)*E48+Parameters!$C$18+Parameters!$C$6</f>
        <v>265321.26595193171</v>
      </c>
      <c r="Q48" s="7">
        <f>(Parameters!$C$15+Parameters!$C$17)*F48+Parameters!$C$18+Parameters!$C$6</f>
        <v>265367.7982361688</v>
      </c>
      <c r="R48" s="7">
        <f>(Parameters!$C$15+Parameters!$C$17)*G48+Parameters!$C$18+Parameters!$C$6</f>
        <v>263604.69588632439</v>
      </c>
      <c r="S48" s="7">
        <f>(Parameters!$C$15+Parameters!$C$17)*H48+Parameters!$C$18+Parameters!$C$6</f>
        <v>261937.41252152246</v>
      </c>
      <c r="T48" s="7">
        <f>(Parameters!$C$15+Parameters!$C$17)*I48+Parameters!$C$18+Parameters!$C$6</f>
        <v>260673.24345748857</v>
      </c>
      <c r="U48" s="7">
        <f>(Parameters!$C$15+Parameters!$C$17)*J48+Parameters!$C$18+Parameters!$C$6</f>
        <v>262084.27387478133</v>
      </c>
      <c r="V48" s="7">
        <f>(Parameters!$C$15+Parameters!$C$17)*K48+Parameters!$C$18+Parameters!$C$6</f>
        <v>263233.14754675003</v>
      </c>
      <c r="W48" s="7">
        <f>(Parameters!$C$15+Parameters!$C$17)*L48+Parameters!$C$18+Parameters!$C$6</f>
        <v>264475.45595622703</v>
      </c>
      <c r="Y48" s="7">
        <f>C48*Parameters!$C$16</f>
        <v>322897.36909197923</v>
      </c>
      <c r="Z48" s="7">
        <f>D48*Parameters!$C$16</f>
        <v>322412.95501998311</v>
      </c>
      <c r="AA48" s="7">
        <f>E48*Parameters!$C$16</f>
        <v>326234.22873898363</v>
      </c>
      <c r="AB48" s="7">
        <f>F48*Parameters!$C$16</f>
        <v>326327.17697674723</v>
      </c>
      <c r="AC48" s="7">
        <f>G48*Parameters!$C$16</f>
        <v>322805.38003293303</v>
      </c>
      <c r="AD48" s="7">
        <f>H48*Parameters!$C$16</f>
        <v>319474.98151174112</v>
      </c>
      <c r="AE48" s="7">
        <f>I48*Parameters!$C$16</f>
        <v>316949.80380633345</v>
      </c>
      <c r="AF48" s="7">
        <f>J48*Parameters!$C$16</f>
        <v>319768.3370648757</v>
      </c>
      <c r="AG48" s="7">
        <f>K48*Parameters!$C$16</f>
        <v>322063.21222463326</v>
      </c>
      <c r="AH48" s="7">
        <f>L48*Parameters!$C$16</f>
        <v>324544.72327256348</v>
      </c>
      <c r="AJ48" s="6">
        <f t="shared" si="14"/>
        <v>40</v>
      </c>
      <c r="AK48" s="6">
        <f t="shared" si="17"/>
        <v>59246.621111013403</v>
      </c>
      <c r="AL48" s="6">
        <f t="shared" si="18"/>
        <v>59004.717212732532</v>
      </c>
      <c r="AM48" s="6">
        <f t="shared" si="19"/>
        <v>60912.962787051918</v>
      </c>
      <c r="AN48" s="6">
        <f t="shared" si="20"/>
        <v>60959.378740578424</v>
      </c>
      <c r="AO48" s="6">
        <f t="shared" si="21"/>
        <v>59200.684146608633</v>
      </c>
      <c r="AP48" s="6">
        <f t="shared" si="22"/>
        <v>57537.568990218657</v>
      </c>
      <c r="AQ48" s="6">
        <f t="shared" si="23"/>
        <v>56276.560348844883</v>
      </c>
      <c r="AR48" s="6">
        <f t="shared" si="24"/>
        <v>57684.06319009437</v>
      </c>
      <c r="AS48" s="6">
        <f t="shared" si="25"/>
        <v>58830.064677883231</v>
      </c>
      <c r="AT48" s="6">
        <f t="shared" si="26"/>
        <v>60069.267316336452</v>
      </c>
      <c r="AU48" s="6"/>
      <c r="AV48" s="6">
        <f t="shared" si="15"/>
        <v>40</v>
      </c>
      <c r="AW48" s="6">
        <f t="shared" si="16"/>
        <v>589722</v>
      </c>
      <c r="BA48" s="20"/>
    </row>
    <row r="49" spans="2:53" x14ac:dyDescent="0.35">
      <c r="B49">
        <v>41</v>
      </c>
      <c r="C49" s="4">
        <f>'Budget pizza per day'!B45*Parameters!$C$7</f>
        <v>40028.484040857751</v>
      </c>
      <c r="D49" s="4">
        <f>'Budget pizza per day'!C45*Parameters!$C$7</f>
        <v>39612.343176266339</v>
      </c>
      <c r="E49" s="4">
        <f>'Budget pizza per day'!D45*Parameters!$C$7</f>
        <v>39453.194606306432</v>
      </c>
      <c r="F49" s="4">
        <f>'Budget pizza per day'!E45*Parameters!$C$7</f>
        <v>39173.122081467751</v>
      </c>
      <c r="G49" s="4">
        <f>'Budget pizza per day'!F45*Parameters!$C$7</f>
        <v>39519.846301842954</v>
      </c>
      <c r="H49" s="4">
        <f>'Budget pizza per day'!G45*Parameters!$C$7</f>
        <v>39869.075785124725</v>
      </c>
      <c r="I49" s="4">
        <f>'Budget pizza per day'!H45*Parameters!$C$7</f>
        <v>40519.543956200498</v>
      </c>
      <c r="J49" s="4">
        <f>'Budget pizza per day'!I45*Parameters!$C$7</f>
        <v>41453.448814353811</v>
      </c>
      <c r="K49" s="4">
        <f>'Budget pizza per day'!J45*Parameters!$C$7</f>
        <v>41946.764197791883</v>
      </c>
      <c r="L49" s="4">
        <f>'Budget pizza per day'!K45*Parameters!$C$7</f>
        <v>42421.439948766601</v>
      </c>
      <c r="M49" s="4"/>
      <c r="N49" s="48">
        <f>(Parameters!$C$15+Parameters!$C$17)*C49+Parameters!$C$18+Parameters!$C$6</f>
        <v>262113.936163431</v>
      </c>
      <c r="O49" s="7">
        <f>(Parameters!$C$15+Parameters!$C$17)*D49+Parameters!$C$18+Parameters!$C$6</f>
        <v>260449.37270506535</v>
      </c>
      <c r="P49" s="7">
        <f>(Parameters!$C$15+Parameters!$C$17)*E49+Parameters!$C$18+Parameters!$C$6</f>
        <v>259812.77842522573</v>
      </c>
      <c r="Q49" s="7">
        <f>(Parameters!$C$15+Parameters!$C$17)*F49+Parameters!$C$18+Parameters!$C$6</f>
        <v>258692.488325871</v>
      </c>
      <c r="R49" s="7">
        <f>(Parameters!$C$15+Parameters!$C$17)*G49+Parameters!$C$18+Parameters!$C$6</f>
        <v>260079.38520737182</v>
      </c>
      <c r="S49" s="7">
        <f>(Parameters!$C$15+Parameters!$C$17)*H49+Parameters!$C$18+Parameters!$C$6</f>
        <v>261476.3031404989</v>
      </c>
      <c r="T49" s="7">
        <f>(Parameters!$C$15+Parameters!$C$17)*I49+Parameters!$C$18+Parameters!$C$6</f>
        <v>264078.17582480202</v>
      </c>
      <c r="U49" s="7">
        <f>(Parameters!$C$15+Parameters!$C$17)*J49+Parameters!$C$18+Parameters!$C$6</f>
        <v>267813.79525741527</v>
      </c>
      <c r="V49" s="7">
        <f>(Parameters!$C$15+Parameters!$C$17)*K49+Parameters!$C$18+Parameters!$C$6</f>
        <v>269787.05679116753</v>
      </c>
      <c r="W49" s="7">
        <f>(Parameters!$C$15+Parameters!$C$17)*L49+Parameters!$C$18+Parameters!$C$6</f>
        <v>271685.75979506643</v>
      </c>
      <c r="Y49" s="7">
        <f>C49*Parameters!$C$16</f>
        <v>319827.58748645341</v>
      </c>
      <c r="Z49" s="7">
        <f>D49*Parameters!$C$16</f>
        <v>316502.62197836803</v>
      </c>
      <c r="AA49" s="7">
        <f>E49*Parameters!$C$16</f>
        <v>315231.02490438841</v>
      </c>
      <c r="AB49" s="7">
        <f>F49*Parameters!$C$16</f>
        <v>312993.24543092732</v>
      </c>
      <c r="AC49" s="7">
        <f>G49*Parameters!$C$16</f>
        <v>315763.57195172523</v>
      </c>
      <c r="AD49" s="7">
        <f>H49*Parameters!$C$16</f>
        <v>318553.91552314657</v>
      </c>
      <c r="AE49" s="7">
        <f>I49*Parameters!$C$16</f>
        <v>323751.15621004201</v>
      </c>
      <c r="AF49" s="7">
        <f>J49*Parameters!$C$16</f>
        <v>331213.05602668697</v>
      </c>
      <c r="AG49" s="7">
        <f>K49*Parameters!$C$16</f>
        <v>335154.64594035718</v>
      </c>
      <c r="AH49" s="7">
        <f>L49*Parameters!$C$16</f>
        <v>338947.30519064516</v>
      </c>
      <c r="AJ49" s="6">
        <f t="shared" si="14"/>
        <v>41</v>
      </c>
      <c r="AK49" s="6">
        <f t="shared" si="17"/>
        <v>57713.651323022408</v>
      </c>
      <c r="AL49" s="6">
        <f t="shared" si="18"/>
        <v>56053.249273302674</v>
      </c>
      <c r="AM49" s="6">
        <f t="shared" si="19"/>
        <v>55418.246479162684</v>
      </c>
      <c r="AN49" s="6">
        <f t="shared" si="20"/>
        <v>54300.757105056313</v>
      </c>
      <c r="AO49" s="6">
        <f t="shared" si="21"/>
        <v>55684.186744353414</v>
      </c>
      <c r="AP49" s="6">
        <f t="shared" si="22"/>
        <v>57077.612382647669</v>
      </c>
      <c r="AQ49" s="6">
        <f t="shared" si="23"/>
        <v>59672.980385239993</v>
      </c>
      <c r="AR49" s="6">
        <f t="shared" si="24"/>
        <v>63399.260769271699</v>
      </c>
      <c r="AS49" s="6">
        <f t="shared" si="25"/>
        <v>65367.589149189647</v>
      </c>
      <c r="AT49" s="6">
        <f t="shared" si="26"/>
        <v>67261.545395578723</v>
      </c>
      <c r="AU49" s="6"/>
      <c r="AV49" s="6">
        <f t="shared" si="15"/>
        <v>41</v>
      </c>
      <c r="AW49" s="6">
        <f t="shared" si="16"/>
        <v>591949</v>
      </c>
      <c r="BA49" s="20"/>
    </row>
    <row r="50" spans="2:53" x14ac:dyDescent="0.35">
      <c r="B50">
        <v>42</v>
      </c>
      <c r="C50" s="4">
        <f>'Budget pizza per day'!B46*Parameters!$C$7</f>
        <v>40298.289828213448</v>
      </c>
      <c r="D50" s="4">
        <f>'Budget pizza per day'!C46*Parameters!$C$7</f>
        <v>40438.793901408848</v>
      </c>
      <c r="E50" s="4">
        <f>'Budget pizza per day'!D46*Parameters!$C$7</f>
        <v>41009.607147535826</v>
      </c>
      <c r="F50" s="4">
        <f>'Budget pizza per day'!E46*Parameters!$C$7</f>
        <v>41149.83506830009</v>
      </c>
      <c r="G50" s="4">
        <f>'Budget pizza per day'!F46*Parameters!$C$7</f>
        <v>41338.355242271304</v>
      </c>
      <c r="H50" s="4">
        <f>'Budget pizza per day'!G46*Parameters!$C$7</f>
        <v>41645.156844986523</v>
      </c>
      <c r="I50" s="4">
        <f>'Budget pizza per day'!H46*Parameters!$C$7</f>
        <v>42013.669128465641</v>
      </c>
      <c r="J50" s="4">
        <f>'Budget pizza per day'!I46*Parameters!$C$7</f>
        <v>42480.506022221503</v>
      </c>
      <c r="K50" s="4">
        <f>'Budget pizza per day'!J46*Parameters!$C$7</f>
        <v>43576.335848113114</v>
      </c>
      <c r="L50" s="4">
        <f>'Budget pizza per day'!K46*Parameters!$C$7</f>
        <v>43335.303714555048</v>
      </c>
      <c r="M50" s="4"/>
      <c r="N50" s="48">
        <f>(Parameters!$C$15+Parameters!$C$17)*C50+Parameters!$C$18+Parameters!$C$6</f>
        <v>263193.15931285382</v>
      </c>
      <c r="O50" s="7">
        <f>(Parameters!$C$15+Parameters!$C$17)*D50+Parameters!$C$18+Parameters!$C$6</f>
        <v>263755.17560563539</v>
      </c>
      <c r="P50" s="7">
        <f>(Parameters!$C$15+Parameters!$C$17)*E50+Parameters!$C$18+Parameters!$C$6</f>
        <v>266038.42859014333</v>
      </c>
      <c r="Q50" s="7">
        <f>(Parameters!$C$15+Parameters!$C$17)*F50+Parameters!$C$18+Parameters!$C$6</f>
        <v>266599.34027320036</v>
      </c>
      <c r="R50" s="7">
        <f>(Parameters!$C$15+Parameters!$C$17)*G50+Parameters!$C$18+Parameters!$C$6</f>
        <v>267353.42096908519</v>
      </c>
      <c r="S50" s="7">
        <f>(Parameters!$C$15+Parameters!$C$17)*H50+Parameters!$C$18+Parameters!$C$6</f>
        <v>268580.62737994606</v>
      </c>
      <c r="T50" s="7">
        <f>(Parameters!$C$15+Parameters!$C$17)*I50+Parameters!$C$18+Parameters!$C$6</f>
        <v>270054.67651386256</v>
      </c>
      <c r="U50" s="7">
        <f>(Parameters!$C$15+Parameters!$C$17)*J50+Parameters!$C$18+Parameters!$C$6</f>
        <v>271922.02408888598</v>
      </c>
      <c r="V50" s="7">
        <f>(Parameters!$C$15+Parameters!$C$17)*K50+Parameters!$C$18+Parameters!$C$6</f>
        <v>276305.34339245246</v>
      </c>
      <c r="W50" s="7">
        <f>(Parameters!$C$15+Parameters!$C$17)*L50+Parameters!$C$18+Parameters!$C$6</f>
        <v>275341.21485822019</v>
      </c>
      <c r="Y50" s="7">
        <f>C50*Parameters!$C$16</f>
        <v>321983.33572742547</v>
      </c>
      <c r="Z50" s="7">
        <f>D50*Parameters!$C$16</f>
        <v>323105.96327225672</v>
      </c>
      <c r="AA50" s="7">
        <f>E50*Parameters!$C$16</f>
        <v>327666.76110881125</v>
      </c>
      <c r="AB50" s="7">
        <f>F50*Parameters!$C$16</f>
        <v>328787.1821957177</v>
      </c>
      <c r="AC50" s="7">
        <f>G50*Parameters!$C$16</f>
        <v>330293.45838574774</v>
      </c>
      <c r="AD50" s="7">
        <f>H50*Parameters!$C$16</f>
        <v>332744.80319144233</v>
      </c>
      <c r="AE50" s="7">
        <f>I50*Parameters!$C$16</f>
        <v>335689.21633644047</v>
      </c>
      <c r="AF50" s="7">
        <f>J50*Parameters!$C$16</f>
        <v>339419.24311754981</v>
      </c>
      <c r="AG50" s="7">
        <f>K50*Parameters!$C$16</f>
        <v>348174.9234264238</v>
      </c>
      <c r="AH50" s="7">
        <f>L50*Parameters!$C$16</f>
        <v>346249.07667929487</v>
      </c>
      <c r="AJ50" s="6">
        <f t="shared" si="14"/>
        <v>42</v>
      </c>
      <c r="AK50" s="6">
        <f t="shared" si="17"/>
        <v>58790.176414571644</v>
      </c>
      <c r="AL50" s="6">
        <f t="shared" si="18"/>
        <v>59350.787666621327</v>
      </c>
      <c r="AM50" s="6">
        <f t="shared" si="19"/>
        <v>61628.332518667914</v>
      </c>
      <c r="AN50" s="6">
        <f t="shared" si="20"/>
        <v>62187.841922517342</v>
      </c>
      <c r="AO50" s="6">
        <f t="shared" si="21"/>
        <v>62940.037416662555</v>
      </c>
      <c r="AP50" s="6">
        <f t="shared" si="22"/>
        <v>64164.175811496272</v>
      </c>
      <c r="AQ50" s="6">
        <f t="shared" si="23"/>
        <v>65634.539822577906</v>
      </c>
      <c r="AR50" s="6">
        <f t="shared" si="24"/>
        <v>67497.219028663822</v>
      </c>
      <c r="AS50" s="6">
        <f t="shared" si="25"/>
        <v>71869.580033971346</v>
      </c>
      <c r="AT50" s="6">
        <f t="shared" si="26"/>
        <v>70907.861821074679</v>
      </c>
      <c r="AU50" s="6"/>
      <c r="AV50" s="6">
        <f t="shared" si="15"/>
        <v>42</v>
      </c>
      <c r="AW50" s="6">
        <f t="shared" si="16"/>
        <v>644971</v>
      </c>
      <c r="BA50" s="20"/>
    </row>
    <row r="51" spans="2:53" x14ac:dyDescent="0.35">
      <c r="B51">
        <v>43</v>
      </c>
      <c r="C51" s="4">
        <f>'Budget pizza per day'!B47*Parameters!$C$7</f>
        <v>40455.973020238147</v>
      </c>
      <c r="D51" s="4">
        <f>'Budget pizza per day'!C47*Parameters!$C$7</f>
        <v>40765.6468575654</v>
      </c>
      <c r="E51" s="4">
        <f>'Budget pizza per day'!D47*Parameters!$C$7</f>
        <v>41245.513998964241</v>
      </c>
      <c r="F51" s="4">
        <f>'Budget pizza per day'!E47*Parameters!$C$7</f>
        <v>42129.22238081049</v>
      </c>
      <c r="G51" s="4">
        <f>'Budget pizza per day'!F47*Parameters!$C$7</f>
        <v>43286.626614099121</v>
      </c>
      <c r="H51" s="4">
        <f>'Budget pizza per day'!G47*Parameters!$C$7</f>
        <v>43397.923080992521</v>
      </c>
      <c r="I51" s="4">
        <f>'Budget pizza per day'!H47*Parameters!$C$7</f>
        <v>42735.148970140493</v>
      </c>
      <c r="J51" s="4">
        <f>'Budget pizza per day'!I47*Parameters!$C$7</f>
        <v>42819.557240440263</v>
      </c>
      <c r="K51" s="4">
        <f>'Budget pizza per day'!J47*Parameters!$C$7</f>
        <v>43265.650304148112</v>
      </c>
      <c r="L51" s="4">
        <f>'Budget pizza per day'!K47*Parameters!$C$7</f>
        <v>44131.171142169434</v>
      </c>
      <c r="M51" s="4"/>
      <c r="N51" s="48">
        <f>(Parameters!$C$15+Parameters!$C$17)*C51+Parameters!$C$18+Parameters!$C$6</f>
        <v>263823.89208095259</v>
      </c>
      <c r="O51" s="7">
        <f>(Parameters!$C$15+Parameters!$C$17)*D51+Parameters!$C$18+Parameters!$C$6</f>
        <v>265062.5874302616</v>
      </c>
      <c r="P51" s="7">
        <f>(Parameters!$C$15+Parameters!$C$17)*E51+Parameters!$C$18+Parameters!$C$6</f>
        <v>266982.05599585699</v>
      </c>
      <c r="Q51" s="7">
        <f>(Parameters!$C$15+Parameters!$C$17)*F51+Parameters!$C$18+Parameters!$C$6</f>
        <v>270516.88952324196</v>
      </c>
      <c r="R51" s="7">
        <f>(Parameters!$C$15+Parameters!$C$17)*G51+Parameters!$C$18+Parameters!$C$6</f>
        <v>275146.50645639648</v>
      </c>
      <c r="S51" s="7">
        <f>(Parameters!$C$15+Parameters!$C$17)*H51+Parameters!$C$18+Parameters!$C$6</f>
        <v>275591.69232397008</v>
      </c>
      <c r="T51" s="7">
        <f>(Parameters!$C$15+Parameters!$C$17)*I51+Parameters!$C$18+Parameters!$C$6</f>
        <v>272940.59588056197</v>
      </c>
      <c r="U51" s="7">
        <f>(Parameters!$C$15+Parameters!$C$17)*J51+Parameters!$C$18+Parameters!$C$6</f>
        <v>273278.22896176105</v>
      </c>
      <c r="V51" s="7">
        <f>(Parameters!$C$15+Parameters!$C$17)*K51+Parameters!$C$18+Parameters!$C$6</f>
        <v>275062.60121659248</v>
      </c>
      <c r="W51" s="7">
        <f>(Parameters!$C$15+Parameters!$C$17)*L51+Parameters!$C$18+Parameters!$C$6</f>
        <v>278524.68456867774</v>
      </c>
      <c r="Y51" s="7">
        <f>C51*Parameters!$C$16</f>
        <v>323243.22443170281</v>
      </c>
      <c r="Z51" s="7">
        <f>D51*Parameters!$C$16</f>
        <v>325717.51839194755</v>
      </c>
      <c r="AA51" s="7">
        <f>E51*Parameters!$C$16</f>
        <v>329551.65685172431</v>
      </c>
      <c r="AB51" s="7">
        <f>F51*Parameters!$C$16</f>
        <v>336612.4868226758</v>
      </c>
      <c r="AC51" s="7">
        <f>G51*Parameters!$C$16</f>
        <v>345860.14664665196</v>
      </c>
      <c r="AD51" s="7">
        <f>H51*Parameters!$C$16</f>
        <v>346749.40541713027</v>
      </c>
      <c r="AE51" s="7">
        <f>I51*Parameters!$C$16</f>
        <v>341453.84027142252</v>
      </c>
      <c r="AF51" s="7">
        <f>J51*Parameters!$C$16</f>
        <v>342128.26235111774</v>
      </c>
      <c r="AG51" s="7">
        <f>K51*Parameters!$C$16</f>
        <v>345692.54593014345</v>
      </c>
      <c r="AH51" s="7">
        <f>L51*Parameters!$C$16</f>
        <v>352608.05742593377</v>
      </c>
      <c r="AJ51" s="6">
        <f t="shared" si="14"/>
        <v>43</v>
      </c>
      <c r="AK51" s="6">
        <f t="shared" si="17"/>
        <v>59419.332350750221</v>
      </c>
      <c r="AL51" s="6">
        <f t="shared" si="18"/>
        <v>60654.930961685954</v>
      </c>
      <c r="AM51" s="6">
        <f t="shared" si="19"/>
        <v>62569.60085586732</v>
      </c>
      <c r="AN51" s="6">
        <f t="shared" si="20"/>
        <v>66095.597299433837</v>
      </c>
      <c r="AO51" s="6">
        <f t="shared" si="21"/>
        <v>70713.640190255479</v>
      </c>
      <c r="AP51" s="6">
        <f t="shared" si="22"/>
        <v>71157.713093160186</v>
      </c>
      <c r="AQ51" s="6">
        <f t="shared" si="23"/>
        <v>68513.244390860549</v>
      </c>
      <c r="AR51" s="6">
        <f t="shared" si="24"/>
        <v>68850.033389356686</v>
      </c>
      <c r="AS51" s="6">
        <f t="shared" si="25"/>
        <v>70629.944713550969</v>
      </c>
      <c r="AT51" s="6">
        <f t="shared" si="26"/>
        <v>74083.372857256036</v>
      </c>
      <c r="AU51" s="6"/>
      <c r="AV51" s="6">
        <f t="shared" si="15"/>
        <v>43</v>
      </c>
      <c r="AW51" s="6">
        <f t="shared" si="16"/>
        <v>672687</v>
      </c>
      <c r="BA51" s="20"/>
    </row>
    <row r="52" spans="2:53" x14ac:dyDescent="0.35">
      <c r="B52">
        <v>44</v>
      </c>
      <c r="C52" s="4">
        <f>'Budget pizza per day'!B48*Parameters!$C$7</f>
        <v>40257.086106182265</v>
      </c>
      <c r="D52" s="4">
        <f>'Budget pizza per day'!C48*Parameters!$C$7</f>
        <v>40198.260619040375</v>
      </c>
      <c r="E52" s="4">
        <f>'Budget pizza per day'!D48*Parameters!$C$7</f>
        <v>40157.352135508045</v>
      </c>
      <c r="F52" s="4">
        <f>'Budget pizza per day'!E48*Parameters!$C$7</f>
        <v>40656.563630807548</v>
      </c>
      <c r="G52" s="4">
        <f>'Budget pizza per day'!F48*Parameters!$C$7</f>
        <v>41470.706142073417</v>
      </c>
      <c r="H52" s="4">
        <f>'Budget pizza per day'!G48*Parameters!$C$7</f>
        <v>41598.400618014857</v>
      </c>
      <c r="I52" s="4">
        <f>'Budget pizza per day'!H48*Parameters!$C$7</f>
        <v>41854.256576772132</v>
      </c>
      <c r="J52" s="4">
        <f>'Budget pizza per day'!I48*Parameters!$C$7</f>
        <v>42896.313959299434</v>
      </c>
      <c r="K52" s="4">
        <f>'Budget pizza per day'!J48*Parameters!$C$7</f>
        <v>43820.377277276748</v>
      </c>
      <c r="L52" s="4">
        <f>'Budget pizza per day'!K48*Parameters!$C$7</f>
        <v>44015.00466131491</v>
      </c>
      <c r="M52" s="4"/>
      <c r="N52" s="48">
        <f>(Parameters!$C$15+Parameters!$C$17)*C52+Parameters!$C$18+Parameters!$C$6</f>
        <v>263028.34442472906</v>
      </c>
      <c r="O52" s="7">
        <f>(Parameters!$C$15+Parameters!$C$17)*D52+Parameters!$C$18+Parameters!$C$6</f>
        <v>262793.0424761615</v>
      </c>
      <c r="P52" s="7">
        <f>(Parameters!$C$15+Parameters!$C$17)*E52+Parameters!$C$18+Parameters!$C$6</f>
        <v>262629.40854203218</v>
      </c>
      <c r="Q52" s="7">
        <f>(Parameters!$C$15+Parameters!$C$17)*F52+Parameters!$C$18+Parameters!$C$6</f>
        <v>264626.25452323019</v>
      </c>
      <c r="R52" s="7">
        <f>(Parameters!$C$15+Parameters!$C$17)*G52+Parameters!$C$18+Parameters!$C$6</f>
        <v>267882.82456829364</v>
      </c>
      <c r="S52" s="7">
        <f>(Parameters!$C$15+Parameters!$C$17)*H52+Parameters!$C$18+Parameters!$C$6</f>
        <v>268393.60247205943</v>
      </c>
      <c r="T52" s="7">
        <f>(Parameters!$C$15+Parameters!$C$17)*I52+Parameters!$C$18+Parameters!$C$6</f>
        <v>269417.02630708856</v>
      </c>
      <c r="U52" s="7">
        <f>(Parameters!$C$15+Parameters!$C$17)*J52+Parameters!$C$18+Parameters!$C$6</f>
        <v>273585.25583719776</v>
      </c>
      <c r="V52" s="7">
        <f>(Parameters!$C$15+Parameters!$C$17)*K52+Parameters!$C$18+Parameters!$C$6</f>
        <v>277281.50910910696</v>
      </c>
      <c r="W52" s="7">
        <f>(Parameters!$C$15+Parameters!$C$17)*L52+Parameters!$C$18+Parameters!$C$6</f>
        <v>278060.01864525967</v>
      </c>
      <c r="Y52" s="7">
        <f>C52*Parameters!$C$16</f>
        <v>321654.11798839632</v>
      </c>
      <c r="Z52" s="7">
        <f>D52*Parameters!$C$16</f>
        <v>321184.10234613263</v>
      </c>
      <c r="AA52" s="7">
        <f>E52*Parameters!$C$16</f>
        <v>320857.24356270931</v>
      </c>
      <c r="AB52" s="7">
        <f>F52*Parameters!$C$16</f>
        <v>324845.94341015234</v>
      </c>
      <c r="AC52" s="7">
        <f>G52*Parameters!$C$16</f>
        <v>331350.94207516662</v>
      </c>
      <c r="AD52" s="7">
        <f>H52*Parameters!$C$16</f>
        <v>332371.22093793872</v>
      </c>
      <c r="AE52" s="7">
        <f>I52*Parameters!$C$16</f>
        <v>334415.51004840934</v>
      </c>
      <c r="AF52" s="7">
        <f>J52*Parameters!$C$16</f>
        <v>342741.54853480251</v>
      </c>
      <c r="AG52" s="7">
        <f>K52*Parameters!$C$16</f>
        <v>350124.81444544124</v>
      </c>
      <c r="AH52" s="7">
        <f>L52*Parameters!$C$16</f>
        <v>351679.88724390615</v>
      </c>
      <c r="AJ52" s="6">
        <f t="shared" si="14"/>
        <v>44</v>
      </c>
      <c r="AK52" s="6">
        <f t="shared" si="17"/>
        <v>58625.773563667259</v>
      </c>
      <c r="AL52" s="6">
        <f t="shared" si="18"/>
        <v>58391.059869971126</v>
      </c>
      <c r="AM52" s="6">
        <f t="shared" si="19"/>
        <v>58227.835020677128</v>
      </c>
      <c r="AN52" s="6">
        <f t="shared" si="20"/>
        <v>60219.688886922144</v>
      </c>
      <c r="AO52" s="6">
        <f t="shared" si="21"/>
        <v>63468.117506872979</v>
      </c>
      <c r="AP52" s="6">
        <f t="shared" si="22"/>
        <v>63977.618465879292</v>
      </c>
      <c r="AQ52" s="6">
        <f t="shared" si="23"/>
        <v>64998.483741320786</v>
      </c>
      <c r="AR52" s="6">
        <f t="shared" si="24"/>
        <v>69156.292697604746</v>
      </c>
      <c r="AS52" s="6">
        <f t="shared" si="25"/>
        <v>72843.305336334277</v>
      </c>
      <c r="AT52" s="6">
        <f t="shared" si="26"/>
        <v>73619.868598646484</v>
      </c>
      <c r="AU52" s="6"/>
      <c r="AV52" s="6">
        <f t="shared" si="15"/>
        <v>44</v>
      </c>
      <c r="AW52" s="6">
        <f t="shared" si="16"/>
        <v>643528</v>
      </c>
      <c r="BA52" s="20"/>
    </row>
    <row r="53" spans="2:53" x14ac:dyDescent="0.35">
      <c r="B53">
        <v>45</v>
      </c>
      <c r="C53" s="4">
        <f>'Budget pizza per day'!B49*Parameters!$C$7</f>
        <v>40636.3510446461</v>
      </c>
      <c r="D53" s="4">
        <f>'Budget pizza per day'!C49*Parameters!$C$7</f>
        <v>40870.127268756871</v>
      </c>
      <c r="E53" s="4">
        <f>'Budget pizza per day'!D49*Parameters!$C$7</f>
        <v>41060.73921507124</v>
      </c>
      <c r="F53" s="4">
        <f>'Budget pizza per day'!E49*Parameters!$C$7</f>
        <v>41748.044999994105</v>
      </c>
      <c r="G53" s="4">
        <f>'Budget pizza per day'!F49*Parameters!$C$7</f>
        <v>42891.268900327515</v>
      </c>
      <c r="H53" s="4">
        <f>'Budget pizza per day'!G49*Parameters!$C$7</f>
        <v>43309.10281818371</v>
      </c>
      <c r="I53" s="4">
        <f>'Budget pizza per day'!H49*Parameters!$C$7</f>
        <v>43813.418579271492</v>
      </c>
      <c r="J53" s="4">
        <f>'Budget pizza per day'!I49*Parameters!$C$7</f>
        <v>43500.461476350465</v>
      </c>
      <c r="K53" s="4">
        <f>'Budget pizza per day'!J49*Parameters!$C$7</f>
        <v>44240.813863822397</v>
      </c>
      <c r="L53" s="4">
        <f>'Budget pizza per day'!K49*Parameters!$C$7</f>
        <v>44520.776451439291</v>
      </c>
      <c r="M53" s="4"/>
      <c r="N53" s="48">
        <f>(Parameters!$C$15+Parameters!$C$17)*C53+Parameters!$C$18+Parameters!$C$6</f>
        <v>264545.4041785844</v>
      </c>
      <c r="O53" s="7">
        <f>(Parameters!$C$15+Parameters!$C$17)*D53+Parameters!$C$18+Parameters!$C$6</f>
        <v>265480.50907502748</v>
      </c>
      <c r="P53" s="7">
        <f>(Parameters!$C$15+Parameters!$C$17)*E53+Parameters!$C$18+Parameters!$C$6</f>
        <v>266242.95686028496</v>
      </c>
      <c r="Q53" s="7">
        <f>(Parameters!$C$15+Parameters!$C$17)*F53+Parameters!$C$18+Parameters!$C$6</f>
        <v>268992.17999997642</v>
      </c>
      <c r="R53" s="7">
        <f>(Parameters!$C$15+Parameters!$C$17)*G53+Parameters!$C$18+Parameters!$C$6</f>
        <v>273565.07560131006</v>
      </c>
      <c r="S53" s="7">
        <f>(Parameters!$C$15+Parameters!$C$17)*H53+Parameters!$C$18+Parameters!$C$6</f>
        <v>275236.41127273487</v>
      </c>
      <c r="T53" s="7">
        <f>(Parameters!$C$15+Parameters!$C$17)*I53+Parameters!$C$18+Parameters!$C$6</f>
        <v>277253.674317086</v>
      </c>
      <c r="U53" s="7">
        <f>(Parameters!$C$15+Parameters!$C$17)*J53+Parameters!$C$18+Parameters!$C$6</f>
        <v>276001.84590540186</v>
      </c>
      <c r="V53" s="7">
        <f>(Parameters!$C$15+Parameters!$C$17)*K53+Parameters!$C$18+Parameters!$C$6</f>
        <v>278963.25545528962</v>
      </c>
      <c r="W53" s="7">
        <f>(Parameters!$C$15+Parameters!$C$17)*L53+Parameters!$C$18+Parameters!$C$6</f>
        <v>280083.10580575716</v>
      </c>
      <c r="Y53" s="7">
        <f>C53*Parameters!$C$16</f>
        <v>324684.44484672236</v>
      </c>
      <c r="Z53" s="7">
        <f>D53*Parameters!$C$16</f>
        <v>326552.31687736738</v>
      </c>
      <c r="AA53" s="7">
        <f>E53*Parameters!$C$16</f>
        <v>328075.30632841925</v>
      </c>
      <c r="AB53" s="7">
        <f>F53*Parameters!$C$16</f>
        <v>333566.87954995292</v>
      </c>
      <c r="AC53" s="7">
        <f>G53*Parameters!$C$16</f>
        <v>342701.23851361685</v>
      </c>
      <c r="AD53" s="7">
        <f>H53*Parameters!$C$16</f>
        <v>346039.73151728784</v>
      </c>
      <c r="AE53" s="7">
        <f>I53*Parameters!$C$16</f>
        <v>350069.21444837924</v>
      </c>
      <c r="AF53" s="7">
        <f>J53*Parameters!$C$16</f>
        <v>347568.68719604023</v>
      </c>
      <c r="AG53" s="7">
        <f>K53*Parameters!$C$16</f>
        <v>353484.10277194099</v>
      </c>
      <c r="AH53" s="7">
        <f>L53*Parameters!$C$16</f>
        <v>355721.00384699996</v>
      </c>
      <c r="AJ53" s="6">
        <f t="shared" si="14"/>
        <v>45</v>
      </c>
      <c r="AK53" s="6">
        <f t="shared" si="17"/>
        <v>60139.040668137954</v>
      </c>
      <c r="AL53" s="6">
        <f t="shared" si="18"/>
        <v>61071.807802339899</v>
      </c>
      <c r="AM53" s="6">
        <f t="shared" si="19"/>
        <v>61832.349468134285</v>
      </c>
      <c r="AN53" s="6">
        <f t="shared" si="20"/>
        <v>64574.699549976503</v>
      </c>
      <c r="AO53" s="6">
        <f t="shared" si="21"/>
        <v>69136.162912306783</v>
      </c>
      <c r="AP53" s="6">
        <f t="shared" si="22"/>
        <v>70803.320244552975</v>
      </c>
      <c r="AQ53" s="6">
        <f t="shared" si="23"/>
        <v>72815.540131293237</v>
      </c>
      <c r="AR53" s="6">
        <f t="shared" si="24"/>
        <v>71566.841290638375</v>
      </c>
      <c r="AS53" s="6">
        <f t="shared" si="25"/>
        <v>74520.847316651372</v>
      </c>
      <c r="AT53" s="6">
        <f t="shared" si="26"/>
        <v>75637.898041242792</v>
      </c>
      <c r="AU53" s="6"/>
      <c r="AV53" s="6">
        <f t="shared" si="15"/>
        <v>45</v>
      </c>
      <c r="AW53" s="6">
        <f t="shared" si="16"/>
        <v>682099</v>
      </c>
      <c r="BA53" s="20"/>
    </row>
    <row r="54" spans="2:53" x14ac:dyDescent="0.35">
      <c r="B54">
        <v>46</v>
      </c>
      <c r="C54" s="4">
        <f>'Budget pizza per day'!B50*Parameters!$C$7</f>
        <v>40563.456573610631</v>
      </c>
      <c r="D54" s="4">
        <f>'Budget pizza per day'!C50*Parameters!$C$7</f>
        <v>41130.22071299277</v>
      </c>
      <c r="E54" s="4">
        <f>'Budget pizza per day'!D50*Parameters!$C$7</f>
        <v>41028.941855222736</v>
      </c>
      <c r="F54" s="4">
        <f>'Budget pizza per day'!E50*Parameters!$C$7</f>
        <v>41458.030211143436</v>
      </c>
      <c r="G54" s="4">
        <f>'Budget pizza per day'!F50*Parameters!$C$7</f>
        <v>42407.46822757554</v>
      </c>
      <c r="H54" s="4">
        <f>'Budget pizza per day'!G50*Parameters!$C$7</f>
        <v>43643.548534310568</v>
      </c>
      <c r="I54" s="4">
        <f>'Budget pizza per day'!H50*Parameters!$C$7</f>
        <v>44657.879902639099</v>
      </c>
      <c r="J54" s="4">
        <f>'Budget pizza per day'!I50*Parameters!$C$7</f>
        <v>45970.833728272264</v>
      </c>
      <c r="K54" s="4">
        <f>'Budget pizza per day'!J50*Parameters!$C$7</f>
        <v>46197.920849935384</v>
      </c>
      <c r="L54" s="4">
        <f>'Budget pizza per day'!K50*Parameters!$C$7</f>
        <v>47342.94743881758</v>
      </c>
      <c r="M54" s="4"/>
      <c r="N54" s="48">
        <f>(Parameters!$C$15+Parameters!$C$17)*C54+Parameters!$C$18+Parameters!$C$6</f>
        <v>264253.82629444252</v>
      </c>
      <c r="O54" s="7">
        <f>(Parameters!$C$15+Parameters!$C$17)*D54+Parameters!$C$18+Parameters!$C$6</f>
        <v>266520.88285197108</v>
      </c>
      <c r="P54" s="7">
        <f>(Parameters!$C$15+Parameters!$C$17)*E54+Parameters!$C$18+Parameters!$C$6</f>
        <v>266115.76742089097</v>
      </c>
      <c r="Q54" s="7">
        <f>(Parameters!$C$15+Parameters!$C$17)*F54+Parameters!$C$18+Parameters!$C$6</f>
        <v>267832.12084457371</v>
      </c>
      <c r="R54" s="7">
        <f>(Parameters!$C$15+Parameters!$C$17)*G54+Parameters!$C$18+Parameters!$C$6</f>
        <v>271629.87291030213</v>
      </c>
      <c r="S54" s="7">
        <f>(Parameters!$C$15+Parameters!$C$17)*H54+Parameters!$C$18+Parameters!$C$6</f>
        <v>276574.19413724227</v>
      </c>
      <c r="T54" s="7">
        <f>(Parameters!$C$15+Parameters!$C$17)*I54+Parameters!$C$18+Parameters!$C$6</f>
        <v>280631.51961055642</v>
      </c>
      <c r="U54" s="7">
        <f>(Parameters!$C$15+Parameters!$C$17)*J54+Parameters!$C$18+Parameters!$C$6</f>
        <v>285883.33491308906</v>
      </c>
      <c r="V54" s="7">
        <f>(Parameters!$C$15+Parameters!$C$17)*K54+Parameters!$C$18+Parameters!$C$6</f>
        <v>286791.68339974154</v>
      </c>
      <c r="W54" s="7">
        <f>(Parameters!$C$15+Parameters!$C$17)*L54+Parameters!$C$18+Parameters!$C$6</f>
        <v>291371.78975527035</v>
      </c>
      <c r="Y54" s="7">
        <f>C54*Parameters!$C$16</f>
        <v>324102.01802314894</v>
      </c>
      <c r="Z54" s="7">
        <f>D54*Parameters!$C$16</f>
        <v>328630.46349681227</v>
      </c>
      <c r="AA54" s="7">
        <f>E54*Parameters!$C$16</f>
        <v>327821.24542322964</v>
      </c>
      <c r="AB54" s="7">
        <f>F54*Parameters!$C$16</f>
        <v>331249.66138703609</v>
      </c>
      <c r="AC54" s="7">
        <f>G54*Parameters!$C$16</f>
        <v>338835.67113832856</v>
      </c>
      <c r="AD54" s="7">
        <f>H54*Parameters!$C$16</f>
        <v>348711.95278914145</v>
      </c>
      <c r="AE54" s="7">
        <f>I54*Parameters!$C$16</f>
        <v>356816.46042208641</v>
      </c>
      <c r="AF54" s="7">
        <f>J54*Parameters!$C$16</f>
        <v>367306.96148889541</v>
      </c>
      <c r="AG54" s="7">
        <f>K54*Parameters!$C$16</f>
        <v>369121.38759098371</v>
      </c>
      <c r="AH54" s="7">
        <f>L54*Parameters!$C$16</f>
        <v>378270.15003615245</v>
      </c>
      <c r="AJ54" s="6">
        <f t="shared" si="14"/>
        <v>46</v>
      </c>
      <c r="AK54" s="6">
        <f t="shared" si="17"/>
        <v>59848.191728706413</v>
      </c>
      <c r="AL54" s="6">
        <f t="shared" si="18"/>
        <v>62109.580644841189</v>
      </c>
      <c r="AM54" s="6">
        <f t="shared" si="19"/>
        <v>61705.47800233867</v>
      </c>
      <c r="AN54" s="6">
        <f t="shared" si="20"/>
        <v>63417.540542462375</v>
      </c>
      <c r="AO54" s="6">
        <f t="shared" si="21"/>
        <v>67205.798228026426</v>
      </c>
      <c r="AP54" s="6">
        <f t="shared" si="22"/>
        <v>72137.758651899174</v>
      </c>
      <c r="AQ54" s="6">
        <f t="shared" si="23"/>
        <v>76184.940811529988</v>
      </c>
      <c r="AR54" s="6">
        <f t="shared" si="24"/>
        <v>81423.626575806353</v>
      </c>
      <c r="AS54" s="6">
        <f t="shared" si="25"/>
        <v>82329.70419124217</v>
      </c>
      <c r="AT54" s="6">
        <f t="shared" si="26"/>
        <v>86898.360280882102</v>
      </c>
      <c r="AU54" s="6"/>
      <c r="AV54" s="6">
        <f t="shared" si="15"/>
        <v>46</v>
      </c>
      <c r="AW54" s="6">
        <f t="shared" si="16"/>
        <v>713261</v>
      </c>
      <c r="BA54" s="20"/>
    </row>
    <row r="55" spans="2:53" x14ac:dyDescent="0.35">
      <c r="B55">
        <v>47</v>
      </c>
      <c r="C55" s="4">
        <f>'Budget pizza per day'!B51*Parameters!$C$7</f>
        <v>39878.858793915009</v>
      </c>
      <c r="D55" s="4">
        <f>'Budget pizza per day'!C51*Parameters!$C$7</f>
        <v>39814.181197998529</v>
      </c>
      <c r="E55" s="4">
        <f>'Budget pizza per day'!D51*Parameters!$C$7</f>
        <v>39475.192572691121</v>
      </c>
      <c r="F55" s="4">
        <f>'Budget pizza per day'!E51*Parameters!$C$7</f>
        <v>38994.280003172047</v>
      </c>
      <c r="G55" s="4">
        <f>'Budget pizza per day'!F51*Parameters!$C$7</f>
        <v>38722.448072265492</v>
      </c>
      <c r="H55" s="4">
        <f>'Budget pizza per day'!G51*Parameters!$C$7</f>
        <v>39110.135881418522</v>
      </c>
      <c r="I55" s="4">
        <f>'Budget pizza per day'!H51*Parameters!$C$7</f>
        <v>39354.813136794437</v>
      </c>
      <c r="J55" s="4">
        <f>'Budget pizza per day'!I51*Parameters!$C$7</f>
        <v>39299.590871520566</v>
      </c>
      <c r="K55" s="4">
        <f>'Budget pizza per day'!J51*Parameters!$C$7</f>
        <v>39614.301168845777</v>
      </c>
      <c r="L55" s="4">
        <f>'Budget pizza per day'!K51*Parameters!$C$7</f>
        <v>40155.402843125259</v>
      </c>
      <c r="M55" s="4"/>
      <c r="N55" s="48">
        <f>(Parameters!$C$15+Parameters!$C$17)*C55+Parameters!$C$18+Parameters!$C$6</f>
        <v>261515.43517566004</v>
      </c>
      <c r="O55" s="7">
        <f>(Parameters!$C$15+Parameters!$C$17)*D55+Parameters!$C$18+Parameters!$C$6</f>
        <v>261256.72479199411</v>
      </c>
      <c r="P55" s="7">
        <f>(Parameters!$C$15+Parameters!$C$17)*E55+Parameters!$C$18+Parameters!$C$6</f>
        <v>259900.77029076449</v>
      </c>
      <c r="Q55" s="7">
        <f>(Parameters!$C$15+Parameters!$C$17)*F55+Parameters!$C$18+Parameters!$C$6</f>
        <v>257977.12001268819</v>
      </c>
      <c r="R55" s="7">
        <f>(Parameters!$C$15+Parameters!$C$17)*G55+Parameters!$C$18+Parameters!$C$6</f>
        <v>256889.79228906197</v>
      </c>
      <c r="S55" s="7">
        <f>(Parameters!$C$15+Parameters!$C$17)*H55+Parameters!$C$18+Parameters!$C$6</f>
        <v>258440.54352567409</v>
      </c>
      <c r="T55" s="7">
        <f>(Parameters!$C$15+Parameters!$C$17)*I55+Parameters!$C$18+Parameters!$C$6</f>
        <v>259419.25254717775</v>
      </c>
      <c r="U55" s="7">
        <f>(Parameters!$C$15+Parameters!$C$17)*J55+Parameters!$C$18+Parameters!$C$6</f>
        <v>259198.36348608226</v>
      </c>
      <c r="V55" s="7">
        <f>(Parameters!$C$15+Parameters!$C$17)*K55+Parameters!$C$18+Parameters!$C$6</f>
        <v>260457.20467538311</v>
      </c>
      <c r="W55" s="7">
        <f>(Parameters!$C$15+Parameters!$C$17)*L55+Parameters!$C$18+Parameters!$C$6</f>
        <v>262621.61137250101</v>
      </c>
      <c r="Y55" s="7">
        <f>C55*Parameters!$C$16</f>
        <v>318632.08176338091</v>
      </c>
      <c r="Z55" s="7">
        <f>D55*Parameters!$C$16</f>
        <v>318115.30777200824</v>
      </c>
      <c r="AA55" s="7">
        <f>E55*Parameters!$C$16</f>
        <v>315406.78865580208</v>
      </c>
      <c r="AB55" s="7">
        <f>F55*Parameters!$C$16</f>
        <v>311564.29722534469</v>
      </c>
      <c r="AC55" s="7">
        <f>G55*Parameters!$C$16</f>
        <v>309392.36009740131</v>
      </c>
      <c r="AD55" s="7">
        <f>H55*Parameters!$C$16</f>
        <v>312489.98569253401</v>
      </c>
      <c r="AE55" s="7">
        <f>I55*Parameters!$C$16</f>
        <v>314444.95696298755</v>
      </c>
      <c r="AF55" s="7">
        <f>J55*Parameters!$C$16</f>
        <v>314003.73106344935</v>
      </c>
      <c r="AG55" s="7">
        <f>K55*Parameters!$C$16</f>
        <v>316518.26633907779</v>
      </c>
      <c r="AH55" s="7">
        <f>L55*Parameters!$C$16</f>
        <v>320841.66871657083</v>
      </c>
      <c r="AJ55" s="6">
        <f t="shared" si="14"/>
        <v>47</v>
      </c>
      <c r="AK55" s="6">
        <f t="shared" si="17"/>
        <v>57116.646587720868</v>
      </c>
      <c r="AL55" s="6">
        <f t="shared" si="18"/>
        <v>56858.582980014122</v>
      </c>
      <c r="AM55" s="6">
        <f t="shared" si="19"/>
        <v>55506.018365037598</v>
      </c>
      <c r="AN55" s="6">
        <f t="shared" si="20"/>
        <v>53587.177212656505</v>
      </c>
      <c r="AO55" s="6">
        <f t="shared" si="21"/>
        <v>52502.567808339343</v>
      </c>
      <c r="AP55" s="6">
        <f t="shared" si="22"/>
        <v>54049.442166859924</v>
      </c>
      <c r="AQ55" s="6">
        <f t="shared" si="23"/>
        <v>55025.7044158098</v>
      </c>
      <c r="AR55" s="6">
        <f t="shared" si="24"/>
        <v>54805.367577367084</v>
      </c>
      <c r="AS55" s="6">
        <f t="shared" si="25"/>
        <v>56061.06166369468</v>
      </c>
      <c r="AT55" s="6">
        <f t="shared" si="26"/>
        <v>58220.057344069821</v>
      </c>
      <c r="AU55" s="6"/>
      <c r="AV55" s="6">
        <f t="shared" si="15"/>
        <v>47</v>
      </c>
      <c r="AW55" s="6">
        <f t="shared" si="16"/>
        <v>553733</v>
      </c>
      <c r="BA55" s="20"/>
    </row>
    <row r="56" spans="2:53" x14ac:dyDescent="0.35">
      <c r="B56">
        <v>48</v>
      </c>
      <c r="C56" s="4">
        <f>'Budget pizza per day'!B52*Parameters!$C$7</f>
        <v>40535.518213429568</v>
      </c>
      <c r="D56" s="4">
        <f>'Budget pizza per day'!C52*Parameters!$C$7</f>
        <v>40373.110046234549</v>
      </c>
      <c r="E56" s="4">
        <f>'Budget pizza per day'!D52*Parameters!$C$7</f>
        <v>40867.324720183329</v>
      </c>
      <c r="F56" s="4">
        <f>'Budget pizza per day'!E52*Parameters!$C$7</f>
        <v>41607.946859370189</v>
      </c>
      <c r="G56" s="4">
        <f>'Budget pizza per day'!F52*Parameters!$C$7</f>
        <v>41316.077804793837</v>
      </c>
      <c r="H56" s="4">
        <f>'Budget pizza per day'!G52*Parameters!$C$7</f>
        <v>40679.656008661994</v>
      </c>
      <c r="I56" s="4">
        <f>'Budget pizza per day'!H52*Parameters!$C$7</f>
        <v>40261.750613918404</v>
      </c>
      <c r="J56" s="4">
        <f>'Budget pizza per day'!I52*Parameters!$C$7</f>
        <v>40241.759097265298</v>
      </c>
      <c r="K56" s="4">
        <f>'Budget pizza per day'!J52*Parameters!$C$7</f>
        <v>40051.934054726051</v>
      </c>
      <c r="L56" s="4">
        <f>'Budget pizza per day'!K52*Parameters!$C$7</f>
        <v>40393.356796143555</v>
      </c>
      <c r="M56" s="4"/>
      <c r="N56" s="48">
        <f>(Parameters!$C$15+Parameters!$C$17)*C56+Parameters!$C$18+Parameters!$C$6</f>
        <v>264142.0728537183</v>
      </c>
      <c r="O56" s="7">
        <f>(Parameters!$C$15+Parameters!$C$17)*D56+Parameters!$C$18+Parameters!$C$6</f>
        <v>263492.4401849382</v>
      </c>
      <c r="P56" s="7">
        <f>(Parameters!$C$15+Parameters!$C$17)*E56+Parameters!$C$18+Parameters!$C$6</f>
        <v>265469.29888073332</v>
      </c>
      <c r="Q56" s="7">
        <f>(Parameters!$C$15+Parameters!$C$17)*F56+Parameters!$C$18+Parameters!$C$6</f>
        <v>268431.78743748076</v>
      </c>
      <c r="R56" s="7">
        <f>(Parameters!$C$15+Parameters!$C$17)*G56+Parameters!$C$18+Parameters!$C$6</f>
        <v>267264.31121917535</v>
      </c>
      <c r="S56" s="7">
        <f>(Parameters!$C$15+Parameters!$C$17)*H56+Parameters!$C$18+Parameters!$C$6</f>
        <v>264718.62403464795</v>
      </c>
      <c r="T56" s="7">
        <f>(Parameters!$C$15+Parameters!$C$17)*I56+Parameters!$C$18+Parameters!$C$6</f>
        <v>263047.00245567365</v>
      </c>
      <c r="U56" s="7">
        <f>(Parameters!$C$15+Parameters!$C$17)*J56+Parameters!$C$18+Parameters!$C$6</f>
        <v>262967.03638906119</v>
      </c>
      <c r="V56" s="7">
        <f>(Parameters!$C$15+Parameters!$C$17)*K56+Parameters!$C$18+Parameters!$C$6</f>
        <v>262207.7362189042</v>
      </c>
      <c r="W56" s="7">
        <f>(Parameters!$C$15+Parameters!$C$17)*L56+Parameters!$C$18+Parameters!$C$6</f>
        <v>263573.42718457419</v>
      </c>
      <c r="Y56" s="7">
        <f>C56*Parameters!$C$16</f>
        <v>323878.79052530223</v>
      </c>
      <c r="Z56" s="7">
        <f>D56*Parameters!$C$16</f>
        <v>322581.14926941408</v>
      </c>
      <c r="AA56" s="7">
        <f>E56*Parameters!$C$16</f>
        <v>326529.9245142648</v>
      </c>
      <c r="AB56" s="7">
        <f>F56*Parameters!$C$16</f>
        <v>332447.49540636782</v>
      </c>
      <c r="AC56" s="7">
        <f>G56*Parameters!$C$16</f>
        <v>330115.46166030277</v>
      </c>
      <c r="AD56" s="7">
        <f>H56*Parameters!$C$16</f>
        <v>325030.45150920935</v>
      </c>
      <c r="AE56" s="7">
        <f>I56*Parameters!$C$16</f>
        <v>321691.38740520808</v>
      </c>
      <c r="AF56" s="7">
        <f>J56*Parameters!$C$16</f>
        <v>321531.65518714976</v>
      </c>
      <c r="AG56" s="7">
        <f>K56*Parameters!$C$16</f>
        <v>320014.95309726114</v>
      </c>
      <c r="AH56" s="7">
        <f>L56*Parameters!$C$16</f>
        <v>322742.92080118699</v>
      </c>
      <c r="AJ56" s="6">
        <f t="shared" si="14"/>
        <v>48</v>
      </c>
      <c r="AK56" s="6">
        <f t="shared" si="17"/>
        <v>59736.71767158393</v>
      </c>
      <c r="AL56" s="6">
        <f t="shared" si="18"/>
        <v>59088.709084475879</v>
      </c>
      <c r="AM56" s="6">
        <f t="shared" si="19"/>
        <v>61060.625633531483</v>
      </c>
      <c r="AN56" s="6">
        <f t="shared" si="20"/>
        <v>64015.707968887058</v>
      </c>
      <c r="AO56" s="6">
        <f t="shared" si="21"/>
        <v>62851.150441127422</v>
      </c>
      <c r="AP56" s="6">
        <f t="shared" si="22"/>
        <v>60311.827474561404</v>
      </c>
      <c r="AQ56" s="6">
        <f t="shared" si="23"/>
        <v>58644.384949534433</v>
      </c>
      <c r="AR56" s="6">
        <f t="shared" si="24"/>
        <v>58564.618798088573</v>
      </c>
      <c r="AS56" s="6">
        <f t="shared" si="25"/>
        <v>57807.216878356936</v>
      </c>
      <c r="AT56" s="6">
        <f t="shared" si="26"/>
        <v>59169.493616612803</v>
      </c>
      <c r="AU56" s="6"/>
      <c r="AV56" s="6">
        <f t="shared" si="15"/>
        <v>48</v>
      </c>
      <c r="AW56" s="6">
        <f t="shared" si="16"/>
        <v>601250</v>
      </c>
      <c r="BA56" s="20"/>
    </row>
    <row r="57" spans="2:53" x14ac:dyDescent="0.35">
      <c r="B57">
        <v>49</v>
      </c>
      <c r="C57" s="4">
        <f>'Budget pizza per day'!B53*Parameters!$C$7</f>
        <v>40058.443185776596</v>
      </c>
      <c r="D57" s="4">
        <f>'Budget pizza per day'!C53*Parameters!$C$7</f>
        <v>39927.871355612726</v>
      </c>
      <c r="E57" s="4">
        <f>'Budget pizza per day'!D53*Parameters!$C$7</f>
        <v>39716.014131764663</v>
      </c>
      <c r="F57" s="4">
        <f>'Budget pizza per day'!E53*Parameters!$C$7</f>
        <v>40252.75397926975</v>
      </c>
      <c r="G57" s="4">
        <f>'Budget pizza per day'!F53*Parameters!$C$7</f>
        <v>41080.625094000316</v>
      </c>
      <c r="H57" s="4">
        <f>'Budget pizza per day'!G53*Parameters!$C$7</f>
        <v>41276.141632483224</v>
      </c>
      <c r="I57" s="4">
        <f>'Budget pizza per day'!H53*Parameters!$C$7</f>
        <v>41368.234504465254</v>
      </c>
      <c r="J57" s="4">
        <f>'Budget pizza per day'!I53*Parameters!$C$7</f>
        <v>41005.732155549165</v>
      </c>
      <c r="K57" s="4">
        <f>'Budget pizza per day'!J53*Parameters!$C$7</f>
        <v>40832.711698653759</v>
      </c>
      <c r="L57" s="4">
        <f>'Budget pizza per day'!K53*Parameters!$C$7</f>
        <v>41343.730552017725</v>
      </c>
      <c r="M57" s="4"/>
      <c r="N57" s="48">
        <f>(Parameters!$C$15+Parameters!$C$17)*C57+Parameters!$C$18+Parameters!$C$6</f>
        <v>262233.77274310635</v>
      </c>
      <c r="O57" s="7">
        <f>(Parameters!$C$15+Parameters!$C$17)*D57+Parameters!$C$18+Parameters!$C$6</f>
        <v>261711.4854224509</v>
      </c>
      <c r="P57" s="7">
        <f>(Parameters!$C$15+Parameters!$C$17)*E57+Parameters!$C$18+Parameters!$C$6</f>
        <v>260864.05652705865</v>
      </c>
      <c r="Q57" s="7">
        <f>(Parameters!$C$15+Parameters!$C$17)*F57+Parameters!$C$18+Parameters!$C$6</f>
        <v>263011.015917079</v>
      </c>
      <c r="R57" s="7">
        <f>(Parameters!$C$15+Parameters!$C$17)*G57+Parameters!$C$18+Parameters!$C$6</f>
        <v>266322.50037600123</v>
      </c>
      <c r="S57" s="7">
        <f>(Parameters!$C$15+Parameters!$C$17)*H57+Parameters!$C$18+Parameters!$C$6</f>
        <v>267104.5665299329</v>
      </c>
      <c r="T57" s="7">
        <f>(Parameters!$C$15+Parameters!$C$17)*I57+Parameters!$C$18+Parameters!$C$6</f>
        <v>267472.93801786099</v>
      </c>
      <c r="U57" s="7">
        <f>(Parameters!$C$15+Parameters!$C$17)*J57+Parameters!$C$18+Parameters!$C$6</f>
        <v>266022.92862219666</v>
      </c>
      <c r="V57" s="7">
        <f>(Parameters!$C$15+Parameters!$C$17)*K57+Parameters!$C$18+Parameters!$C$6</f>
        <v>265330.84679461503</v>
      </c>
      <c r="W57" s="7">
        <f>(Parameters!$C$15+Parameters!$C$17)*L57+Parameters!$C$18+Parameters!$C$6</f>
        <v>267374.92220807087</v>
      </c>
      <c r="Y57" s="7">
        <f>C57*Parameters!$C$16</f>
        <v>320066.96105435502</v>
      </c>
      <c r="Z57" s="7">
        <f>D57*Parameters!$C$16</f>
        <v>319023.69213134568</v>
      </c>
      <c r="AA57" s="7">
        <f>E57*Parameters!$C$16</f>
        <v>317330.95291279966</v>
      </c>
      <c r="AB57" s="7">
        <f>F57*Parameters!$C$16</f>
        <v>321619.5042943653</v>
      </c>
      <c r="AC57" s="7">
        <f>G57*Parameters!$C$16</f>
        <v>328234.19450106251</v>
      </c>
      <c r="AD57" s="7">
        <f>H57*Parameters!$C$16</f>
        <v>329796.37164354097</v>
      </c>
      <c r="AE57" s="7">
        <f>I57*Parameters!$C$16</f>
        <v>330532.19369067741</v>
      </c>
      <c r="AF57" s="7">
        <f>J57*Parameters!$C$16</f>
        <v>327635.79992283782</v>
      </c>
      <c r="AG57" s="7">
        <f>K57*Parameters!$C$16</f>
        <v>326253.36647224356</v>
      </c>
      <c r="AH57" s="7">
        <f>L57*Parameters!$C$16</f>
        <v>330336.40711062163</v>
      </c>
      <c r="AJ57" s="6">
        <f t="shared" si="14"/>
        <v>49</v>
      </c>
      <c r="AK57" s="6">
        <f t="shared" si="17"/>
        <v>57833.188311248668</v>
      </c>
      <c r="AL57" s="6">
        <f t="shared" si="18"/>
        <v>57312.206708894781</v>
      </c>
      <c r="AM57" s="6">
        <f t="shared" si="19"/>
        <v>56466.896385741013</v>
      </c>
      <c r="AN57" s="6">
        <f t="shared" si="20"/>
        <v>58608.488377286296</v>
      </c>
      <c r="AO57" s="6">
        <f t="shared" si="21"/>
        <v>61911.694125061273</v>
      </c>
      <c r="AP57" s="6">
        <f t="shared" si="22"/>
        <v>62691.805113608076</v>
      </c>
      <c r="AQ57" s="6">
        <f t="shared" si="23"/>
        <v>63059.25567281642</v>
      </c>
      <c r="AR57" s="6">
        <f t="shared" si="24"/>
        <v>61612.871300641156</v>
      </c>
      <c r="AS57" s="6">
        <f t="shared" si="25"/>
        <v>60922.51967762853</v>
      </c>
      <c r="AT57" s="6">
        <f t="shared" si="26"/>
        <v>62961.484902550757</v>
      </c>
      <c r="AU57" s="6"/>
      <c r="AV57" s="6">
        <f t="shared" si="15"/>
        <v>49</v>
      </c>
      <c r="AW57" s="6">
        <f t="shared" si="16"/>
        <v>603380</v>
      </c>
      <c r="BA57" s="20"/>
    </row>
    <row r="58" spans="2:53" x14ac:dyDescent="0.35">
      <c r="B58">
        <v>50</v>
      </c>
      <c r="C58" s="4">
        <f>'Budget pizza per day'!B54*Parameters!$C$7</f>
        <v>40232.232526636537</v>
      </c>
      <c r="D58" s="4">
        <f>'Budget pizza per day'!C54*Parameters!$C$7</f>
        <v>40446.241739769117</v>
      </c>
      <c r="E58" s="4">
        <f>'Budget pizza per day'!D54*Parameters!$C$7</f>
        <v>41199.611065523684</v>
      </c>
      <c r="F58" s="4">
        <f>'Budget pizza per day'!E54*Parameters!$C$7</f>
        <v>41405.626272619578</v>
      </c>
      <c r="G58" s="4">
        <f>'Budget pizza per day'!F54*Parameters!$C$7</f>
        <v>41159.877192151449</v>
      </c>
      <c r="H58" s="4">
        <f>'Budget pizza per day'!G54*Parameters!$C$7</f>
        <v>41771.420510017226</v>
      </c>
      <c r="I58" s="4">
        <f>'Budget pizza per day'!H54*Parameters!$C$7</f>
        <v>42534.119586024055</v>
      </c>
      <c r="J58" s="4">
        <f>'Budget pizza per day'!I54*Parameters!$C$7</f>
        <v>42682.767472225292</v>
      </c>
      <c r="K58" s="4">
        <f>'Budget pizza per day'!J54*Parameters!$C$7</f>
        <v>43169.367978803843</v>
      </c>
      <c r="L58" s="4">
        <f>'Budget pizza per day'!K54*Parameters!$C$7</f>
        <v>43941.728947816853</v>
      </c>
      <c r="M58" s="4"/>
      <c r="N58" s="48">
        <f>(Parameters!$C$15+Parameters!$C$17)*C58+Parameters!$C$18+Parameters!$C$6</f>
        <v>262928.93010654615</v>
      </c>
      <c r="O58" s="7">
        <f>(Parameters!$C$15+Parameters!$C$17)*D58+Parameters!$C$18+Parameters!$C$6</f>
        <v>263784.96695907647</v>
      </c>
      <c r="P58" s="7">
        <f>(Parameters!$C$15+Parameters!$C$17)*E58+Parameters!$C$18+Parameters!$C$6</f>
        <v>266798.44426209474</v>
      </c>
      <c r="Q58" s="7">
        <f>(Parameters!$C$15+Parameters!$C$17)*F58+Parameters!$C$18+Parameters!$C$6</f>
        <v>267622.50509047834</v>
      </c>
      <c r="R58" s="7">
        <f>(Parameters!$C$15+Parameters!$C$17)*G58+Parameters!$C$18+Parameters!$C$6</f>
        <v>266639.50876860577</v>
      </c>
      <c r="S58" s="7">
        <f>(Parameters!$C$15+Parameters!$C$17)*H58+Parameters!$C$18+Parameters!$C$6</f>
        <v>269085.6820400689</v>
      </c>
      <c r="T58" s="7">
        <f>(Parameters!$C$15+Parameters!$C$17)*I58+Parameters!$C$18+Parameters!$C$6</f>
        <v>272136.47834409622</v>
      </c>
      <c r="U58" s="7">
        <f>(Parameters!$C$15+Parameters!$C$17)*J58+Parameters!$C$18+Parameters!$C$6</f>
        <v>272731.0698889012</v>
      </c>
      <c r="V58" s="7">
        <f>(Parameters!$C$15+Parameters!$C$17)*K58+Parameters!$C$18+Parameters!$C$6</f>
        <v>274677.47191521537</v>
      </c>
      <c r="W58" s="7">
        <f>(Parameters!$C$15+Parameters!$C$17)*L58+Parameters!$C$18+Parameters!$C$6</f>
        <v>277766.91579126741</v>
      </c>
      <c r="Y58" s="7">
        <f>C58*Parameters!$C$16</f>
        <v>321455.53788782592</v>
      </c>
      <c r="Z58" s="7">
        <f>D58*Parameters!$C$16</f>
        <v>323165.47150075523</v>
      </c>
      <c r="AA58" s="7">
        <f>E58*Parameters!$C$16</f>
        <v>329184.89241353422</v>
      </c>
      <c r="AB58" s="7">
        <f>F58*Parameters!$C$16</f>
        <v>330830.95391823043</v>
      </c>
      <c r="AC58" s="7">
        <f>G58*Parameters!$C$16</f>
        <v>328867.41876529006</v>
      </c>
      <c r="AD58" s="7">
        <f>H58*Parameters!$C$16</f>
        <v>333753.64987503766</v>
      </c>
      <c r="AE58" s="7">
        <f>I58*Parameters!$C$16</f>
        <v>339847.6154923322</v>
      </c>
      <c r="AF58" s="7">
        <f>J58*Parameters!$C$16</f>
        <v>341035.3121030801</v>
      </c>
      <c r="AG58" s="7">
        <f>K58*Parameters!$C$16</f>
        <v>344923.25015064271</v>
      </c>
      <c r="AH58" s="7">
        <f>L58*Parameters!$C$16</f>
        <v>351094.41429305664</v>
      </c>
      <c r="AJ58" s="6">
        <f t="shared" si="14"/>
        <v>50</v>
      </c>
      <c r="AK58" s="6">
        <f t="shared" si="17"/>
        <v>58526.607781279774</v>
      </c>
      <c r="AL58" s="6">
        <f t="shared" si="18"/>
        <v>59380.504541678762</v>
      </c>
      <c r="AM58" s="6">
        <f t="shared" si="19"/>
        <v>62386.448151439487</v>
      </c>
      <c r="AN58" s="6">
        <f t="shared" si="20"/>
        <v>63208.448827752087</v>
      </c>
      <c r="AO58" s="6">
        <f t="shared" si="21"/>
        <v>62227.909996684291</v>
      </c>
      <c r="AP58" s="6">
        <f t="shared" si="22"/>
        <v>64667.96783496876</v>
      </c>
      <c r="AQ58" s="6">
        <f t="shared" si="23"/>
        <v>67711.137148235983</v>
      </c>
      <c r="AR58" s="6">
        <f t="shared" si="24"/>
        <v>68304.242214178899</v>
      </c>
      <c r="AS58" s="6">
        <f t="shared" si="25"/>
        <v>70245.778235427337</v>
      </c>
      <c r="AT58" s="6">
        <f t="shared" si="26"/>
        <v>73327.498501789232</v>
      </c>
      <c r="AU58" s="6"/>
      <c r="AV58" s="6">
        <f t="shared" si="15"/>
        <v>50</v>
      </c>
      <c r="AW58" s="6">
        <f t="shared" si="16"/>
        <v>649987</v>
      </c>
      <c r="BA58" s="20"/>
    </row>
    <row r="59" spans="2:53" x14ac:dyDescent="0.35">
      <c r="B59">
        <v>51</v>
      </c>
      <c r="C59" s="4">
        <f>'Budget pizza per day'!B55*Parameters!$C$7</f>
        <v>40146.341788448779</v>
      </c>
      <c r="D59" s="4">
        <f>'Budget pizza per day'!C55*Parameters!$C$7</f>
        <v>40202.083945105514</v>
      </c>
      <c r="E59" s="4">
        <f>'Budget pizza per day'!D55*Parameters!$C$7</f>
        <v>40738.642637187229</v>
      </c>
      <c r="F59" s="4">
        <f>'Budget pizza per day'!E55*Parameters!$C$7</f>
        <v>40989.86027758885</v>
      </c>
      <c r="G59" s="4">
        <f>'Budget pizza per day'!F55*Parameters!$C$7</f>
        <v>41105.770792493095</v>
      </c>
      <c r="H59" s="4">
        <f>'Budget pizza per day'!G55*Parameters!$C$7</f>
        <v>40834.196945227181</v>
      </c>
      <c r="I59" s="4">
        <f>'Budget pizza per day'!H55*Parameters!$C$7</f>
        <v>40276.736882845114</v>
      </c>
      <c r="J59" s="4">
        <f>'Budget pizza per day'!I55*Parameters!$C$7</f>
        <v>39983.103908417092</v>
      </c>
      <c r="K59" s="4">
        <f>'Budget pizza per day'!J55*Parameters!$C$7</f>
        <v>39994.167483132966</v>
      </c>
      <c r="L59" s="4">
        <f>'Budget pizza per day'!K55*Parameters!$C$7</f>
        <v>40395.752364442866</v>
      </c>
      <c r="M59" s="4"/>
      <c r="N59" s="48">
        <f>(Parameters!$C$15+Parameters!$C$17)*C59+Parameters!$C$18+Parameters!$C$6</f>
        <v>262585.36715379509</v>
      </c>
      <c r="O59" s="7">
        <f>(Parameters!$C$15+Parameters!$C$17)*D59+Parameters!$C$18+Parameters!$C$6</f>
        <v>262808.33578042209</v>
      </c>
      <c r="P59" s="7">
        <f>(Parameters!$C$15+Parameters!$C$17)*E59+Parameters!$C$18+Parameters!$C$6</f>
        <v>264954.57054874895</v>
      </c>
      <c r="Q59" s="7">
        <f>(Parameters!$C$15+Parameters!$C$17)*F59+Parameters!$C$18+Parameters!$C$6</f>
        <v>265959.44111035543</v>
      </c>
      <c r="R59" s="7">
        <f>(Parameters!$C$15+Parameters!$C$17)*G59+Parameters!$C$18+Parameters!$C$6</f>
        <v>266423.08316997241</v>
      </c>
      <c r="S59" s="7">
        <f>(Parameters!$C$15+Parameters!$C$17)*H59+Parameters!$C$18+Parameters!$C$6</f>
        <v>265336.78778090875</v>
      </c>
      <c r="T59" s="7">
        <f>(Parameters!$C$15+Parameters!$C$17)*I59+Parameters!$C$18+Parameters!$C$6</f>
        <v>263106.94753138046</v>
      </c>
      <c r="U59" s="7">
        <f>(Parameters!$C$15+Parameters!$C$17)*J59+Parameters!$C$18+Parameters!$C$6</f>
        <v>261932.41563366837</v>
      </c>
      <c r="V59" s="7">
        <f>(Parameters!$C$15+Parameters!$C$17)*K59+Parameters!$C$18+Parameters!$C$6</f>
        <v>261976.66993253186</v>
      </c>
      <c r="W59" s="7">
        <f>(Parameters!$C$15+Parameters!$C$17)*L59+Parameters!$C$18+Parameters!$C$6</f>
        <v>263583.00945777143</v>
      </c>
      <c r="Y59" s="7">
        <f>C59*Parameters!$C$16</f>
        <v>320769.27088970575</v>
      </c>
      <c r="Z59" s="7">
        <f>D59*Parameters!$C$16</f>
        <v>321214.65072139306</v>
      </c>
      <c r="AA59" s="7">
        <f>E59*Parameters!$C$16</f>
        <v>325501.75467112596</v>
      </c>
      <c r="AB59" s="7">
        <f>F59*Parameters!$C$16</f>
        <v>327508.98361793492</v>
      </c>
      <c r="AC59" s="7">
        <f>G59*Parameters!$C$16</f>
        <v>328435.10863201984</v>
      </c>
      <c r="AD59" s="7">
        <f>H59*Parameters!$C$16</f>
        <v>326265.23359236517</v>
      </c>
      <c r="AE59" s="7">
        <f>I59*Parameters!$C$16</f>
        <v>321811.12769393245</v>
      </c>
      <c r="AF59" s="7">
        <f>J59*Parameters!$C$16</f>
        <v>319465.00022825255</v>
      </c>
      <c r="AG59" s="7">
        <f>K59*Parameters!$C$16</f>
        <v>319553.3981902324</v>
      </c>
      <c r="AH59" s="7">
        <f>L59*Parameters!$C$16</f>
        <v>322762.06139189849</v>
      </c>
      <c r="AJ59" s="6">
        <f t="shared" si="14"/>
        <v>51</v>
      </c>
      <c r="AK59" s="6">
        <f t="shared" si="17"/>
        <v>58183.903735910659</v>
      </c>
      <c r="AL59" s="6">
        <f t="shared" si="18"/>
        <v>58406.314940970973</v>
      </c>
      <c r="AM59" s="6">
        <f t="shared" si="19"/>
        <v>60547.184122377017</v>
      </c>
      <c r="AN59" s="6">
        <f t="shared" si="20"/>
        <v>61549.542507579492</v>
      </c>
      <c r="AO59" s="6">
        <f t="shared" si="21"/>
        <v>62012.02546204743</v>
      </c>
      <c r="AP59" s="6">
        <f t="shared" si="22"/>
        <v>60928.445811456419</v>
      </c>
      <c r="AQ59" s="6">
        <f t="shared" si="23"/>
        <v>58704.180162551987</v>
      </c>
      <c r="AR59" s="6">
        <f t="shared" si="24"/>
        <v>57532.584594584187</v>
      </c>
      <c r="AS59" s="6">
        <f t="shared" si="25"/>
        <v>57576.728257700539</v>
      </c>
      <c r="AT59" s="6">
        <f t="shared" si="26"/>
        <v>59179.051934127056</v>
      </c>
      <c r="AU59" s="6"/>
      <c r="AV59" s="6">
        <f t="shared" si="15"/>
        <v>51</v>
      </c>
      <c r="AW59" s="6">
        <f t="shared" si="16"/>
        <v>594620</v>
      </c>
      <c r="BA59" s="20"/>
    </row>
    <row r="60" spans="2:53" x14ac:dyDescent="0.35">
      <c r="B60">
        <v>52</v>
      </c>
      <c r="C60" s="4">
        <f>'Budget pizza per day'!B56*Parameters!$C$7</f>
        <v>39776.726489348184</v>
      </c>
      <c r="D60" s="4">
        <f>'Budget pizza per day'!C56*Parameters!$C$7</f>
        <v>39380.225304395339</v>
      </c>
      <c r="E60" s="4">
        <f>'Budget pizza per day'!D56*Parameters!$C$7</f>
        <v>39480.142354230935</v>
      </c>
      <c r="F60" s="4">
        <f>'Budget pizza per day'!E56*Parameters!$C$7</f>
        <v>39430.009158182453</v>
      </c>
      <c r="G60" s="4">
        <f>'Budget pizza per day'!F56*Parameters!$C$7</f>
        <v>39508.496006517693</v>
      </c>
      <c r="H60" s="4">
        <f>'Budget pizza per day'!G56*Parameters!$C$7</f>
        <v>39270.591541405222</v>
      </c>
      <c r="I60" s="4">
        <f>'Budget pizza per day'!H56*Parameters!$C$7</f>
        <v>39103.805720748649</v>
      </c>
      <c r="J60" s="4">
        <f>'Budget pizza per day'!I56*Parameters!$C$7</f>
        <v>39268.192194388983</v>
      </c>
      <c r="K60" s="4">
        <f>'Budget pizza per day'!J56*Parameters!$C$7</f>
        <v>39371.568566360693</v>
      </c>
      <c r="L60" s="4">
        <f>'Budget pizza per day'!K56*Parameters!$C$7</f>
        <v>39223.628003124773</v>
      </c>
      <c r="M60" s="4"/>
      <c r="N60" s="48">
        <f>(Parameters!$C$15+Parameters!$C$17)*C60+Parameters!$C$18+Parameters!$C$6</f>
        <v>261106.90595739274</v>
      </c>
      <c r="O60" s="7">
        <f>(Parameters!$C$15+Parameters!$C$17)*D60+Parameters!$C$18+Parameters!$C$6</f>
        <v>259520.90121758136</v>
      </c>
      <c r="P60" s="7">
        <f>(Parameters!$C$15+Parameters!$C$17)*E60+Parameters!$C$18+Parameters!$C$6</f>
        <v>259920.56941692374</v>
      </c>
      <c r="Q60" s="7">
        <f>(Parameters!$C$15+Parameters!$C$17)*F60+Parameters!$C$18+Parameters!$C$6</f>
        <v>259720.03663272981</v>
      </c>
      <c r="R60" s="7">
        <f>(Parameters!$C$15+Parameters!$C$17)*G60+Parameters!$C$18+Parameters!$C$6</f>
        <v>260033.98402607077</v>
      </c>
      <c r="S60" s="7">
        <f>(Parameters!$C$15+Parameters!$C$17)*H60+Parameters!$C$18+Parameters!$C$6</f>
        <v>259082.36616562089</v>
      </c>
      <c r="T60" s="7">
        <f>(Parameters!$C$15+Parameters!$C$17)*I60+Parameters!$C$18+Parameters!$C$6</f>
        <v>258415.2228829946</v>
      </c>
      <c r="U60" s="7">
        <f>(Parameters!$C$15+Parameters!$C$17)*J60+Parameters!$C$18+Parameters!$C$6</f>
        <v>259072.76877755593</v>
      </c>
      <c r="V60" s="7">
        <f>(Parameters!$C$15+Parameters!$C$17)*K60+Parameters!$C$18+Parameters!$C$6</f>
        <v>259486.27426544277</v>
      </c>
      <c r="W60" s="7">
        <f>(Parameters!$C$15+Parameters!$C$17)*L60+Parameters!$C$18+Parameters!$C$6</f>
        <v>258894.51201249909</v>
      </c>
      <c r="Y60" s="7">
        <f>C60*Parameters!$C$16</f>
        <v>317816.04464989202</v>
      </c>
      <c r="Z60" s="7">
        <f>D60*Parameters!$C$16</f>
        <v>314648.00018211879</v>
      </c>
      <c r="AA60" s="7">
        <f>E60*Parameters!$C$16</f>
        <v>315446.33741030516</v>
      </c>
      <c r="AB60" s="7">
        <f>F60*Parameters!$C$16</f>
        <v>315045.77317387779</v>
      </c>
      <c r="AC60" s="7">
        <f>G60*Parameters!$C$16</f>
        <v>315672.8830920764</v>
      </c>
      <c r="AD60" s="7">
        <f>H60*Parameters!$C$16</f>
        <v>313772.02641582774</v>
      </c>
      <c r="AE60" s="7">
        <f>I60*Parameters!$C$16</f>
        <v>312439.40770878171</v>
      </c>
      <c r="AF60" s="7">
        <f>J60*Parameters!$C$16</f>
        <v>313752.85563316796</v>
      </c>
      <c r="AG60" s="7">
        <f>K60*Parameters!$C$16</f>
        <v>314578.83284522197</v>
      </c>
      <c r="AH60" s="7">
        <f>L60*Parameters!$C$16</f>
        <v>313396.78774496698</v>
      </c>
      <c r="AJ60" s="6">
        <f t="shared" si="14"/>
        <v>52</v>
      </c>
      <c r="AK60" s="6">
        <f t="shared" si="17"/>
        <v>56709.138692499284</v>
      </c>
      <c r="AL60" s="6">
        <f t="shared" si="18"/>
        <v>55127.098964537436</v>
      </c>
      <c r="AM60" s="6">
        <f t="shared" si="19"/>
        <v>55525.767993381422</v>
      </c>
      <c r="AN60" s="6">
        <f t="shared" si="20"/>
        <v>55325.736541147984</v>
      </c>
      <c r="AO60" s="6">
        <f t="shared" si="21"/>
        <v>55638.89906600563</v>
      </c>
      <c r="AP60" s="6">
        <f t="shared" si="22"/>
        <v>54689.660250206856</v>
      </c>
      <c r="AQ60" s="6">
        <f t="shared" si="23"/>
        <v>54024.184825787117</v>
      </c>
      <c r="AR60" s="6">
        <f t="shared" si="24"/>
        <v>54680.086855612026</v>
      </c>
      <c r="AS60" s="6">
        <f t="shared" si="25"/>
        <v>55092.558579779201</v>
      </c>
      <c r="AT60" s="6">
        <f t="shared" si="26"/>
        <v>54502.275732467882</v>
      </c>
      <c r="AU60" s="6"/>
      <c r="AV60" s="6">
        <f t="shared" si="15"/>
        <v>52</v>
      </c>
      <c r="AW60" s="6">
        <f t="shared" si="16"/>
        <v>551315</v>
      </c>
      <c r="BA60" s="20"/>
    </row>
    <row r="61" spans="2:53" x14ac:dyDescent="0.35">
      <c r="B61">
        <v>53</v>
      </c>
      <c r="C61" s="4">
        <f>'Budget pizza per day'!B57*Parameters!$C$7</f>
        <v>40153.598390933541</v>
      </c>
      <c r="D61" s="4">
        <f>'Budget pizza per day'!C57*Parameters!$C$7</f>
        <v>40243.905472049883</v>
      </c>
      <c r="E61" s="4">
        <f>'Budget pizza per day'!D57*Parameters!$C$7</f>
        <v>40395.162211845767</v>
      </c>
      <c r="F61" s="4">
        <f>'Budget pizza per day'!E57*Parameters!$C$7</f>
        <v>40476.811332548117</v>
      </c>
      <c r="G61" s="4">
        <f>'Budget pizza per day'!F57*Parameters!$C$7</f>
        <v>40823.26690306051</v>
      </c>
      <c r="H61" s="4">
        <f>'Budget pizza per day'!G57*Parameters!$C$7</f>
        <v>41598.90823617897</v>
      </c>
      <c r="I61" s="4">
        <f>'Budget pizza per day'!H57*Parameters!$C$7</f>
        <v>41795.874216656855</v>
      </c>
      <c r="J61" s="4">
        <f>'Budget pizza per day'!I57*Parameters!$C$7</f>
        <v>41315.327887643602</v>
      </c>
      <c r="K61" s="4">
        <f>'Budget pizza per day'!J57*Parameters!$C$7</f>
        <v>41150.681462719767</v>
      </c>
      <c r="L61" s="4">
        <f>'Budget pizza per day'!K57*Parameters!$C$7</f>
        <v>41699.053299231935</v>
      </c>
      <c r="M61" s="4"/>
      <c r="N61" s="48">
        <f>(Parameters!$C$15+Parameters!$C$17)*C61+Parameters!$C$18+Parameters!$C$6</f>
        <v>262614.39356373413</v>
      </c>
      <c r="O61" s="7">
        <f>(Parameters!$C$15+Parameters!$C$17)*D61+Parameters!$C$18+Parameters!$C$6</f>
        <v>262975.62188819953</v>
      </c>
      <c r="P61" s="7">
        <f>(Parameters!$C$15+Parameters!$C$17)*E61+Parameters!$C$18+Parameters!$C$6</f>
        <v>263580.6488473831</v>
      </c>
      <c r="Q61" s="7">
        <f>(Parameters!$C$15+Parameters!$C$17)*F61+Parameters!$C$18+Parameters!$C$6</f>
        <v>263907.2453301925</v>
      </c>
      <c r="R61" s="7">
        <f>(Parameters!$C$15+Parameters!$C$17)*G61+Parameters!$C$18+Parameters!$C$6</f>
        <v>265293.06761224207</v>
      </c>
      <c r="S61" s="7">
        <f>(Parameters!$C$15+Parameters!$C$17)*H61+Parameters!$C$18+Parameters!$C$6</f>
        <v>268395.63294471591</v>
      </c>
      <c r="T61" s="7">
        <f>(Parameters!$C$15+Parameters!$C$17)*I61+Parameters!$C$18+Parameters!$C$6</f>
        <v>269183.49686662742</v>
      </c>
      <c r="U61" s="7">
        <f>(Parameters!$C$15+Parameters!$C$17)*J61+Parameters!$C$18+Parameters!$C$6</f>
        <v>267261.31155057438</v>
      </c>
      <c r="V61" s="7">
        <f>(Parameters!$C$15+Parameters!$C$17)*K61+Parameters!$C$18+Parameters!$C$6</f>
        <v>266602.7258508791</v>
      </c>
      <c r="W61" s="7">
        <f>(Parameters!$C$15+Parameters!$C$17)*L61+Parameters!$C$18+Parameters!$C$6</f>
        <v>268796.21319692774</v>
      </c>
      <c r="Y61" s="7">
        <f>C61*Parameters!$C$16</f>
        <v>320827.251143559</v>
      </c>
      <c r="Z61" s="7">
        <f>D61*Parameters!$C$16</f>
        <v>321548.80472167855</v>
      </c>
      <c r="AA61" s="7">
        <f>E61*Parameters!$C$16</f>
        <v>322757.34607264766</v>
      </c>
      <c r="AB61" s="7">
        <f>F61*Parameters!$C$16</f>
        <v>323409.72254705947</v>
      </c>
      <c r="AC61" s="7">
        <f>G61*Parameters!$C$16</f>
        <v>326177.90255545347</v>
      </c>
      <c r="AD61" s="7">
        <f>H61*Parameters!$C$16</f>
        <v>332375.27680706995</v>
      </c>
      <c r="AE61" s="7">
        <f>I61*Parameters!$C$16</f>
        <v>333949.03499108827</v>
      </c>
      <c r="AF61" s="7">
        <f>J61*Parameters!$C$16</f>
        <v>330109.46982227237</v>
      </c>
      <c r="AG61" s="7">
        <f>K61*Parameters!$C$16</f>
        <v>328793.94488713093</v>
      </c>
      <c r="AH61" s="7">
        <f>L61*Parameters!$C$16</f>
        <v>333175.43586086319</v>
      </c>
      <c r="AJ61" s="6">
        <f t="shared" si="14"/>
        <v>53</v>
      </c>
      <c r="AK61" s="6">
        <f t="shared" si="17"/>
        <v>58212.857579824864</v>
      </c>
      <c r="AL61" s="6">
        <f t="shared" si="18"/>
        <v>58573.182833479019</v>
      </c>
      <c r="AM61" s="6">
        <f t="shared" si="19"/>
        <v>59176.697225264565</v>
      </c>
      <c r="AN61" s="6">
        <f t="shared" si="20"/>
        <v>59502.477216866973</v>
      </c>
      <c r="AO61" s="6">
        <f t="shared" si="21"/>
        <v>60884.834943211405</v>
      </c>
      <c r="AP61" s="6">
        <f t="shared" si="22"/>
        <v>63979.643862354045</v>
      </c>
      <c r="AQ61" s="6">
        <f t="shared" si="23"/>
        <v>64765.538124460843</v>
      </c>
      <c r="AR61" s="6">
        <f t="shared" si="24"/>
        <v>62848.15827169799</v>
      </c>
      <c r="AS61" s="6">
        <f t="shared" si="25"/>
        <v>62191.21903625183</v>
      </c>
      <c r="AT61" s="6">
        <f t="shared" si="26"/>
        <v>64379.222663935449</v>
      </c>
      <c r="AU61" s="6"/>
      <c r="AV61" s="6">
        <f t="shared" si="15"/>
        <v>53</v>
      </c>
      <c r="AW61" s="6">
        <f t="shared" si="16"/>
        <v>614514</v>
      </c>
      <c r="BA61" s="20"/>
    </row>
    <row r="62" spans="2:53" x14ac:dyDescent="0.35">
      <c r="B62">
        <v>54</v>
      </c>
      <c r="C62" s="4">
        <f>'Budget pizza per day'!B58*Parameters!$C$7</f>
        <v>39950.20762182241</v>
      </c>
      <c r="D62" s="4">
        <f>'Budget pizza per day'!C58*Parameters!$C$7</f>
        <v>39581.284422319171</v>
      </c>
      <c r="E62" s="4">
        <f>'Budget pizza per day'!D58*Parameters!$C$7</f>
        <v>39985.211496327996</v>
      </c>
      <c r="F62" s="4">
        <f>'Budget pizza per day'!E58*Parameters!$C$7</f>
        <v>40540.831150626494</v>
      </c>
      <c r="G62" s="4">
        <f>'Budget pizza per day'!F58*Parameters!$C$7</f>
        <v>40811.134521587286</v>
      </c>
      <c r="H62" s="4">
        <f>'Budget pizza per day'!G58*Parameters!$C$7</f>
        <v>40507.506744867744</v>
      </c>
      <c r="I62" s="4">
        <f>'Budget pizza per day'!H58*Parameters!$C$7</f>
        <v>40466.870617307752</v>
      </c>
      <c r="J62" s="4">
        <f>'Budget pizza per day'!I58*Parameters!$C$7</f>
        <v>40405.755665277327</v>
      </c>
      <c r="K62" s="4">
        <f>'Budget pizza per day'!J58*Parameters!$C$7</f>
        <v>40213.107223422361</v>
      </c>
      <c r="L62" s="4">
        <f>'Budget pizza per day'!K58*Parameters!$C$7</f>
        <v>39992.622939703397</v>
      </c>
      <c r="M62" s="4"/>
      <c r="N62" s="48">
        <f>(Parameters!$C$15+Parameters!$C$17)*C62+Parameters!$C$18+Parameters!$C$6</f>
        <v>261800.83048728964</v>
      </c>
      <c r="O62" s="7">
        <f>(Parameters!$C$15+Parameters!$C$17)*D62+Parameters!$C$18+Parameters!$C$6</f>
        <v>260325.13768927669</v>
      </c>
      <c r="P62" s="7">
        <f>(Parameters!$C$15+Parameters!$C$17)*E62+Parameters!$C$18+Parameters!$C$6</f>
        <v>261940.84598531199</v>
      </c>
      <c r="Q62" s="7">
        <f>(Parameters!$C$15+Parameters!$C$17)*F62+Parameters!$C$18+Parameters!$C$6</f>
        <v>264163.32460250601</v>
      </c>
      <c r="R62" s="7">
        <f>(Parameters!$C$15+Parameters!$C$17)*G62+Parameters!$C$18+Parameters!$C$6</f>
        <v>265244.53808634914</v>
      </c>
      <c r="S62" s="7">
        <f>(Parameters!$C$15+Parameters!$C$17)*H62+Parameters!$C$18+Parameters!$C$6</f>
        <v>264030.02697947097</v>
      </c>
      <c r="T62" s="7">
        <f>(Parameters!$C$15+Parameters!$C$17)*I62+Parameters!$C$18+Parameters!$C$6</f>
        <v>263867.48246923101</v>
      </c>
      <c r="U62" s="7">
        <f>(Parameters!$C$15+Parameters!$C$17)*J62+Parameters!$C$18+Parameters!$C$6</f>
        <v>263623.02266110934</v>
      </c>
      <c r="V62" s="7">
        <f>(Parameters!$C$15+Parameters!$C$17)*K62+Parameters!$C$18+Parameters!$C$6</f>
        <v>262852.42889368942</v>
      </c>
      <c r="W62" s="7">
        <f>(Parameters!$C$15+Parameters!$C$17)*L62+Parameters!$C$18+Parameters!$C$6</f>
        <v>261970.49175881359</v>
      </c>
      <c r="Y62" s="7">
        <f>C62*Parameters!$C$16</f>
        <v>319202.15889836109</v>
      </c>
      <c r="Z62" s="7">
        <f>D62*Parameters!$C$16</f>
        <v>316254.4625343302</v>
      </c>
      <c r="AA62" s="7">
        <f>E62*Parameters!$C$16</f>
        <v>319481.83985566068</v>
      </c>
      <c r="AB62" s="7">
        <f>F62*Parameters!$C$16</f>
        <v>323921.24089350569</v>
      </c>
      <c r="AC62" s="7">
        <f>G62*Parameters!$C$16</f>
        <v>326080.96482748241</v>
      </c>
      <c r="AD62" s="7">
        <f>H62*Parameters!$C$16</f>
        <v>323654.97889149329</v>
      </c>
      <c r="AE62" s="7">
        <f>I62*Parameters!$C$16</f>
        <v>323330.29623228894</v>
      </c>
      <c r="AF62" s="7">
        <f>J62*Parameters!$C$16</f>
        <v>322841.98776556586</v>
      </c>
      <c r="AG62" s="7">
        <f>K62*Parameters!$C$16</f>
        <v>321302.7267151447</v>
      </c>
      <c r="AH62" s="7">
        <f>L62*Parameters!$C$16</f>
        <v>319541.05728823016</v>
      </c>
      <c r="AJ62" s="6">
        <f t="shared" si="14"/>
        <v>54</v>
      </c>
      <c r="AK62" s="6">
        <f t="shared" si="17"/>
        <v>57401.328411071445</v>
      </c>
      <c r="AL62" s="6">
        <f t="shared" si="18"/>
        <v>55929.324845053517</v>
      </c>
      <c r="AM62" s="6">
        <f t="shared" si="19"/>
        <v>57540.993870348699</v>
      </c>
      <c r="AN62" s="6">
        <f t="shared" si="20"/>
        <v>59757.916290999681</v>
      </c>
      <c r="AO62" s="6">
        <f t="shared" si="21"/>
        <v>60836.426741133269</v>
      </c>
      <c r="AP62" s="6">
        <f t="shared" si="22"/>
        <v>59624.951912022312</v>
      </c>
      <c r="AQ62" s="6">
        <f t="shared" si="23"/>
        <v>59462.813763057929</v>
      </c>
      <c r="AR62" s="6">
        <f t="shared" si="24"/>
        <v>59218.965104456525</v>
      </c>
      <c r="AS62" s="6">
        <f t="shared" si="25"/>
        <v>58450.297821455286</v>
      </c>
      <c r="AT62" s="6">
        <f t="shared" si="26"/>
        <v>57570.565529416577</v>
      </c>
      <c r="AU62" s="6"/>
      <c r="AV62" s="6">
        <f t="shared" si="15"/>
        <v>54</v>
      </c>
      <c r="AW62" s="6">
        <f t="shared" si="16"/>
        <v>585794</v>
      </c>
      <c r="BA62" s="20"/>
    </row>
    <row r="63" spans="2:53" x14ac:dyDescent="0.35">
      <c r="B63">
        <v>55</v>
      </c>
      <c r="C63" s="4">
        <f>'Budget pizza per day'!B59*Parameters!$C$7</f>
        <v>40347.917051044125</v>
      </c>
      <c r="D63" s="4">
        <f>'Budget pizza per day'!C59*Parameters!$C$7</f>
        <v>40619.990042788661</v>
      </c>
      <c r="E63" s="4">
        <f>'Budget pizza per day'!D59*Parameters!$C$7</f>
        <v>41149.54895833414</v>
      </c>
      <c r="F63" s="4">
        <f>'Budget pizza per day'!E59*Parameters!$C$7</f>
        <v>41667.734764480156</v>
      </c>
      <c r="G63" s="4">
        <f>'Budget pizza per day'!F59*Parameters!$C$7</f>
        <v>42166.977020394021</v>
      </c>
      <c r="H63" s="4">
        <f>'Budget pizza per day'!G59*Parameters!$C$7</f>
        <v>41902.196721116197</v>
      </c>
      <c r="I63" s="4">
        <f>'Budget pizza per day'!H59*Parameters!$C$7</f>
        <v>42246.476554001674</v>
      </c>
      <c r="J63" s="4">
        <f>'Budget pizza per day'!I59*Parameters!$C$7</f>
        <v>42238.274318730306</v>
      </c>
      <c r="K63" s="4">
        <f>'Budget pizza per day'!J59*Parameters!$C$7</f>
        <v>41873.22468835715</v>
      </c>
      <c r="L63" s="4">
        <f>'Budget pizza per day'!K59*Parameters!$C$7</f>
        <v>42402.929443196881</v>
      </c>
      <c r="M63" s="4"/>
      <c r="N63" s="48">
        <f>(Parameters!$C$15+Parameters!$C$17)*C63+Parameters!$C$18+Parameters!$C$6</f>
        <v>263391.66820417647</v>
      </c>
      <c r="O63" s="7">
        <f>(Parameters!$C$15+Parameters!$C$17)*D63+Parameters!$C$18+Parameters!$C$6</f>
        <v>264479.96017115464</v>
      </c>
      <c r="P63" s="7">
        <f>(Parameters!$C$15+Parameters!$C$17)*E63+Parameters!$C$18+Parameters!$C$6</f>
        <v>266598.19583333656</v>
      </c>
      <c r="Q63" s="7">
        <f>(Parameters!$C$15+Parameters!$C$17)*F63+Parameters!$C$18+Parameters!$C$6</f>
        <v>268670.93905792059</v>
      </c>
      <c r="R63" s="7">
        <f>(Parameters!$C$15+Parameters!$C$17)*G63+Parameters!$C$18+Parameters!$C$6</f>
        <v>270667.90808157611</v>
      </c>
      <c r="S63" s="7">
        <f>(Parameters!$C$15+Parameters!$C$17)*H63+Parameters!$C$18+Parameters!$C$6</f>
        <v>269608.78688446479</v>
      </c>
      <c r="T63" s="7">
        <f>(Parameters!$C$15+Parameters!$C$17)*I63+Parameters!$C$18+Parameters!$C$6</f>
        <v>270985.90621600673</v>
      </c>
      <c r="U63" s="7">
        <f>(Parameters!$C$15+Parameters!$C$17)*J63+Parameters!$C$18+Parameters!$C$6</f>
        <v>270953.09727492125</v>
      </c>
      <c r="V63" s="7">
        <f>(Parameters!$C$15+Parameters!$C$17)*K63+Parameters!$C$18+Parameters!$C$6</f>
        <v>269492.8987534286</v>
      </c>
      <c r="W63" s="7">
        <f>(Parameters!$C$15+Parameters!$C$17)*L63+Parameters!$C$18+Parameters!$C$6</f>
        <v>271611.71777278755</v>
      </c>
      <c r="Y63" s="7">
        <f>C63*Parameters!$C$16</f>
        <v>322379.85723784257</v>
      </c>
      <c r="Z63" s="7">
        <f>D63*Parameters!$C$16</f>
        <v>324553.72044188139</v>
      </c>
      <c r="AA63" s="7">
        <f>E63*Parameters!$C$16</f>
        <v>328784.89617708977</v>
      </c>
      <c r="AB63" s="7">
        <f>F63*Parameters!$C$16</f>
        <v>332925.20076819643</v>
      </c>
      <c r="AC63" s="7">
        <f>G63*Parameters!$C$16</f>
        <v>336914.14639294823</v>
      </c>
      <c r="AD63" s="7">
        <f>H63*Parameters!$C$16</f>
        <v>334798.55180171842</v>
      </c>
      <c r="AE63" s="7">
        <f>I63*Parameters!$C$16</f>
        <v>337549.34766647336</v>
      </c>
      <c r="AF63" s="7">
        <f>J63*Parameters!$C$16</f>
        <v>337483.81180665514</v>
      </c>
      <c r="AG63" s="7">
        <f>K63*Parameters!$C$16</f>
        <v>334567.06525997363</v>
      </c>
      <c r="AH63" s="7">
        <f>L63*Parameters!$C$16</f>
        <v>338799.40625114308</v>
      </c>
      <c r="AJ63" s="6">
        <f t="shared" si="14"/>
        <v>55</v>
      </c>
      <c r="AK63" s="6">
        <f t="shared" si="17"/>
        <v>58988.189033666102</v>
      </c>
      <c r="AL63" s="6">
        <f t="shared" si="18"/>
        <v>60073.760270726751</v>
      </c>
      <c r="AM63" s="6">
        <f t="shared" si="19"/>
        <v>62186.700343753211</v>
      </c>
      <c r="AN63" s="6">
        <f t="shared" si="20"/>
        <v>64254.261710275838</v>
      </c>
      <c r="AO63" s="6">
        <f t="shared" si="21"/>
        <v>66246.238311372115</v>
      </c>
      <c r="AP63" s="6">
        <f t="shared" si="22"/>
        <v>65189.764917253633</v>
      </c>
      <c r="AQ63" s="6">
        <f t="shared" si="23"/>
        <v>66563.441450466635</v>
      </c>
      <c r="AR63" s="6">
        <f t="shared" si="24"/>
        <v>66530.714531733887</v>
      </c>
      <c r="AS63" s="6">
        <f t="shared" si="25"/>
        <v>65074.166506545036</v>
      </c>
      <c r="AT63" s="6">
        <f t="shared" si="26"/>
        <v>67187.688478355529</v>
      </c>
      <c r="AU63" s="6"/>
      <c r="AV63" s="6">
        <f t="shared" si="15"/>
        <v>55</v>
      </c>
      <c r="AW63" s="6">
        <f t="shared" si="16"/>
        <v>642295</v>
      </c>
      <c r="BA63" s="20"/>
    </row>
    <row r="64" spans="2:53" x14ac:dyDescent="0.35">
      <c r="B64">
        <v>56</v>
      </c>
      <c r="C64" s="4">
        <f>'Budget pizza per day'!B60*Parameters!$C$7</f>
        <v>40117.706133328218</v>
      </c>
      <c r="D64" s="4">
        <f>'Budget pizza per day'!C60*Parameters!$C$7</f>
        <v>39828.235914193261</v>
      </c>
      <c r="E64" s="4">
        <f>'Budget pizza per day'!D60*Parameters!$C$7</f>
        <v>39769.440750924863</v>
      </c>
      <c r="F64" s="4">
        <f>'Budget pizza per day'!E60*Parameters!$C$7</f>
        <v>39409.374322864991</v>
      </c>
      <c r="G64" s="4">
        <f>'Budget pizza per day'!F60*Parameters!$C$7</f>
        <v>39289.46711889359</v>
      </c>
      <c r="H64" s="4">
        <f>'Budget pizza per day'!G60*Parameters!$C$7</f>
        <v>39095.975836067068</v>
      </c>
      <c r="I64" s="4">
        <f>'Budget pizza per day'!H60*Parameters!$C$7</f>
        <v>38801.85005708316</v>
      </c>
      <c r="J64" s="4">
        <f>'Budget pizza per day'!I60*Parameters!$C$7</f>
        <v>39172.718448505264</v>
      </c>
      <c r="K64" s="4">
        <f>'Budget pizza per day'!J60*Parameters!$C$7</f>
        <v>39684.910042857358</v>
      </c>
      <c r="L64" s="4">
        <f>'Budget pizza per day'!K60*Parameters!$C$7</f>
        <v>40411.222926512564</v>
      </c>
      <c r="M64" s="4"/>
      <c r="N64" s="48">
        <f>(Parameters!$C$15+Parameters!$C$17)*C64+Parameters!$C$18+Parameters!$C$6</f>
        <v>262470.82453331287</v>
      </c>
      <c r="O64" s="7">
        <f>(Parameters!$C$15+Parameters!$C$17)*D64+Parameters!$C$18+Parameters!$C$6</f>
        <v>261312.94365677304</v>
      </c>
      <c r="P64" s="7">
        <f>(Parameters!$C$15+Parameters!$C$17)*E64+Parameters!$C$18+Parameters!$C$6</f>
        <v>261077.76300369945</v>
      </c>
      <c r="Q64" s="7">
        <f>(Parameters!$C$15+Parameters!$C$17)*F64+Parameters!$C$18+Parameters!$C$6</f>
        <v>259637.49729145996</v>
      </c>
      <c r="R64" s="7">
        <f>(Parameters!$C$15+Parameters!$C$17)*G64+Parameters!$C$18+Parameters!$C$6</f>
        <v>259157.86847557436</v>
      </c>
      <c r="S64" s="7">
        <f>(Parameters!$C$15+Parameters!$C$17)*H64+Parameters!$C$18+Parameters!$C$6</f>
        <v>258383.90334426827</v>
      </c>
      <c r="T64" s="7">
        <f>(Parameters!$C$15+Parameters!$C$17)*I64+Parameters!$C$18+Parameters!$C$6</f>
        <v>257207.40022833264</v>
      </c>
      <c r="U64" s="7">
        <f>(Parameters!$C$15+Parameters!$C$17)*J64+Parameters!$C$18+Parameters!$C$6</f>
        <v>258690.87379402106</v>
      </c>
      <c r="V64" s="7">
        <f>(Parameters!$C$15+Parameters!$C$17)*K64+Parameters!$C$18+Parameters!$C$6</f>
        <v>260739.64017142943</v>
      </c>
      <c r="W64" s="7">
        <f>(Parameters!$C$15+Parameters!$C$17)*L64+Parameters!$C$18+Parameters!$C$6</f>
        <v>263644.89170605026</v>
      </c>
      <c r="Y64" s="7">
        <f>C64*Parameters!$C$16</f>
        <v>320540.47200529248</v>
      </c>
      <c r="Z64" s="7">
        <f>D64*Parameters!$C$16</f>
        <v>318227.60495440417</v>
      </c>
      <c r="AA64" s="7">
        <f>E64*Parameters!$C$16</f>
        <v>317757.83159988967</v>
      </c>
      <c r="AB64" s="7">
        <f>F64*Parameters!$C$16</f>
        <v>314880.90083969128</v>
      </c>
      <c r="AC64" s="7">
        <f>G64*Parameters!$C$16</f>
        <v>313922.84227995982</v>
      </c>
      <c r="AD64" s="7">
        <f>H64*Parameters!$C$16</f>
        <v>312376.8469301759</v>
      </c>
      <c r="AE64" s="7">
        <f>I64*Parameters!$C$16</f>
        <v>310026.78195609443</v>
      </c>
      <c r="AF64" s="7">
        <f>J64*Parameters!$C$16</f>
        <v>312990.02040355705</v>
      </c>
      <c r="AG64" s="7">
        <f>K64*Parameters!$C$16</f>
        <v>317082.43124243029</v>
      </c>
      <c r="AH64" s="7">
        <f>L64*Parameters!$C$16</f>
        <v>322885.67118283542</v>
      </c>
      <c r="AJ64" s="6">
        <f t="shared" si="14"/>
        <v>56</v>
      </c>
      <c r="AK64" s="6">
        <f t="shared" si="17"/>
        <v>58069.64747197961</v>
      </c>
      <c r="AL64" s="6">
        <f t="shared" si="18"/>
        <v>56914.66129763113</v>
      </c>
      <c r="AM64" s="6">
        <f t="shared" si="19"/>
        <v>56680.06859619022</v>
      </c>
      <c r="AN64" s="6">
        <f t="shared" si="20"/>
        <v>55243.403548231319</v>
      </c>
      <c r="AO64" s="6">
        <f t="shared" si="21"/>
        <v>54764.97380438546</v>
      </c>
      <c r="AP64" s="6">
        <f t="shared" si="22"/>
        <v>53992.943585907633</v>
      </c>
      <c r="AQ64" s="6">
        <f t="shared" si="23"/>
        <v>52819.381727761793</v>
      </c>
      <c r="AR64" s="6">
        <f t="shared" si="24"/>
        <v>54299.146609535994</v>
      </c>
      <c r="AS64" s="6">
        <f t="shared" si="25"/>
        <v>56342.791071000858</v>
      </c>
      <c r="AT64" s="6">
        <f t="shared" si="26"/>
        <v>59240.779476785159</v>
      </c>
      <c r="AU64" s="6"/>
      <c r="AV64" s="6">
        <f t="shared" si="15"/>
        <v>56</v>
      </c>
      <c r="AW64" s="6">
        <f t="shared" si="16"/>
        <v>558368</v>
      </c>
      <c r="BA64" s="20"/>
    </row>
    <row r="65" spans="2:54" x14ac:dyDescent="0.35">
      <c r="B65">
        <v>57</v>
      </c>
      <c r="C65" s="4">
        <f>'Budget pizza per day'!B61*Parameters!$C$7</f>
        <v>40393.754736770352</v>
      </c>
      <c r="D65" s="4">
        <f>'Budget pizza per day'!C61*Parameters!$C$7</f>
        <v>40399.067593486572</v>
      </c>
      <c r="E65" s="4">
        <f>'Budget pizza per day'!D61*Parameters!$C$7</f>
        <v>40248.161178382419</v>
      </c>
      <c r="F65" s="4">
        <f>'Budget pizza per day'!E61*Parameters!$C$7</f>
        <v>40705.193322328334</v>
      </c>
      <c r="G65" s="4">
        <f>'Budget pizza per day'!F61*Parameters!$C$7</f>
        <v>40887.623477105168</v>
      </c>
      <c r="H65" s="4">
        <f>'Budget pizza per day'!G61*Parameters!$C$7</f>
        <v>40643.791097247886</v>
      </c>
      <c r="I65" s="4">
        <f>'Budget pizza per day'!H61*Parameters!$C$7</f>
        <v>40146.607708900992</v>
      </c>
      <c r="J65" s="4">
        <f>'Budget pizza per day'!I61*Parameters!$C$7</f>
        <v>39613.128815243181</v>
      </c>
      <c r="K65" s="4">
        <f>'Budget pizza per day'!J61*Parameters!$C$7</f>
        <v>39128.218384394386</v>
      </c>
      <c r="L65" s="4">
        <f>'Budget pizza per day'!K61*Parameters!$C$7</f>
        <v>39133.460971133325</v>
      </c>
      <c r="M65" s="4"/>
      <c r="N65" s="48">
        <f>(Parameters!$C$15+Parameters!$C$17)*C65+Parameters!$C$18+Parameters!$C$6</f>
        <v>263575.01894708141</v>
      </c>
      <c r="O65" s="7">
        <f>(Parameters!$C$15+Parameters!$C$17)*D65+Parameters!$C$18+Parameters!$C$6</f>
        <v>263596.27037394629</v>
      </c>
      <c r="P65" s="7">
        <f>(Parameters!$C$15+Parameters!$C$17)*E65+Parameters!$C$18+Parameters!$C$6</f>
        <v>262992.64471352968</v>
      </c>
      <c r="Q65" s="7">
        <f>(Parameters!$C$15+Parameters!$C$17)*F65+Parameters!$C$18+Parameters!$C$6</f>
        <v>264820.77328931331</v>
      </c>
      <c r="R65" s="7">
        <f>(Parameters!$C$15+Parameters!$C$17)*G65+Parameters!$C$18+Parameters!$C$6</f>
        <v>265550.49390842067</v>
      </c>
      <c r="S65" s="7">
        <f>(Parameters!$C$15+Parameters!$C$17)*H65+Parameters!$C$18+Parameters!$C$6</f>
        <v>264575.16438899154</v>
      </c>
      <c r="T65" s="7">
        <f>(Parameters!$C$15+Parameters!$C$17)*I65+Parameters!$C$18+Parameters!$C$6</f>
        <v>262586.43083560397</v>
      </c>
      <c r="U65" s="7">
        <f>(Parameters!$C$15+Parameters!$C$17)*J65+Parameters!$C$18+Parameters!$C$6</f>
        <v>260452.51526097272</v>
      </c>
      <c r="V65" s="7">
        <f>(Parameters!$C$15+Parameters!$C$17)*K65+Parameters!$C$18+Parameters!$C$6</f>
        <v>258512.87353757754</v>
      </c>
      <c r="W65" s="7">
        <f>(Parameters!$C$15+Parameters!$C$17)*L65+Parameters!$C$18+Parameters!$C$6</f>
        <v>258533.8438845333</v>
      </c>
      <c r="Y65" s="7">
        <f>C65*Parameters!$C$16</f>
        <v>322746.10034679511</v>
      </c>
      <c r="Z65" s="7">
        <f>D65*Parameters!$C$16</f>
        <v>322788.5500719577</v>
      </c>
      <c r="AA65" s="7">
        <f>E65*Parameters!$C$16</f>
        <v>321582.80781527556</v>
      </c>
      <c r="AB65" s="7">
        <f>F65*Parameters!$C$16</f>
        <v>325234.49464540341</v>
      </c>
      <c r="AC65" s="7">
        <f>G65*Parameters!$C$16</f>
        <v>326692.1115820703</v>
      </c>
      <c r="AD65" s="7">
        <f>H65*Parameters!$C$16</f>
        <v>324743.89086701063</v>
      </c>
      <c r="AE65" s="7">
        <f>I65*Parameters!$C$16</f>
        <v>320771.39559411892</v>
      </c>
      <c r="AF65" s="7">
        <f>J65*Parameters!$C$16</f>
        <v>316508.89923379302</v>
      </c>
      <c r="AG65" s="7">
        <f>K65*Parameters!$C$16</f>
        <v>312634.46489131113</v>
      </c>
      <c r="AH65" s="7">
        <f>L65*Parameters!$C$16</f>
        <v>312676.35315935529</v>
      </c>
      <c r="AJ65" s="6">
        <f t="shared" si="14"/>
        <v>57</v>
      </c>
      <c r="AK65" s="6">
        <f t="shared" si="17"/>
        <v>59171.081399713701</v>
      </c>
      <c r="AL65" s="6">
        <f t="shared" si="18"/>
        <v>59192.279698011407</v>
      </c>
      <c r="AM65" s="6">
        <f t="shared" si="19"/>
        <v>58590.163101745886</v>
      </c>
      <c r="AN65" s="6">
        <f t="shared" si="20"/>
        <v>60413.7213560901</v>
      </c>
      <c r="AO65" s="6">
        <f t="shared" si="21"/>
        <v>61141.617673649627</v>
      </c>
      <c r="AP65" s="6">
        <f t="shared" si="22"/>
        <v>60168.726478019089</v>
      </c>
      <c r="AQ65" s="6">
        <f t="shared" si="23"/>
        <v>58184.964758514951</v>
      </c>
      <c r="AR65" s="6">
        <f t="shared" si="24"/>
        <v>56056.383972820302</v>
      </c>
      <c r="AS65" s="6">
        <f t="shared" si="25"/>
        <v>54121.591353733587</v>
      </c>
      <c r="AT65" s="6">
        <f t="shared" si="26"/>
        <v>54142.50927482199</v>
      </c>
      <c r="AU65" s="6"/>
      <c r="AV65" s="6">
        <f t="shared" si="15"/>
        <v>57</v>
      </c>
      <c r="AW65" s="6">
        <f t="shared" si="16"/>
        <v>581183</v>
      </c>
      <c r="BA65" s="20"/>
    </row>
    <row r="66" spans="2:54" x14ac:dyDescent="0.35">
      <c r="B66">
        <v>58</v>
      </c>
      <c r="C66" s="4">
        <f>'Budget pizza per day'!B62*Parameters!$C$7</f>
        <v>39906.799714573521</v>
      </c>
      <c r="D66" s="4">
        <f>'Budget pizza per day'!C62*Parameters!$C$7</f>
        <v>39935.658455306322</v>
      </c>
      <c r="E66" s="4">
        <f>'Budget pizza per day'!D62*Parameters!$C$7</f>
        <v>39981.866548380131</v>
      </c>
      <c r="F66" s="4">
        <f>'Budget pizza per day'!E62*Parameters!$C$7</f>
        <v>40213.643072943996</v>
      </c>
      <c r="G66" s="4">
        <f>'Budget pizza per day'!F62*Parameters!$C$7</f>
        <v>40956.150861006077</v>
      </c>
      <c r="H66" s="4">
        <f>'Budget pizza per day'!G62*Parameters!$C$7</f>
        <v>41158.461794341107</v>
      </c>
      <c r="I66" s="4">
        <f>'Budget pizza per day'!H62*Parameters!$C$7</f>
        <v>40853.853260924603</v>
      </c>
      <c r="J66" s="4">
        <f>'Budget pizza per day'!I62*Parameters!$C$7</f>
        <v>40727.42955672252</v>
      </c>
      <c r="K66" s="4">
        <f>'Budget pizza per day'!J62*Parameters!$C$7</f>
        <v>40716.996083341706</v>
      </c>
      <c r="L66" s="4">
        <f>'Budget pizza per day'!K62*Parameters!$C$7</f>
        <v>41237.022381140494</v>
      </c>
      <c r="M66" s="4"/>
      <c r="N66" s="48">
        <f>(Parameters!$C$15+Parameters!$C$17)*C66+Parameters!$C$18+Parameters!$C$6</f>
        <v>261627.19885829408</v>
      </c>
      <c r="O66" s="7">
        <f>(Parameters!$C$15+Parameters!$C$17)*D66+Parameters!$C$18+Parameters!$C$6</f>
        <v>261742.63382122529</v>
      </c>
      <c r="P66" s="7">
        <f>(Parameters!$C$15+Parameters!$C$17)*E66+Parameters!$C$18+Parameters!$C$6</f>
        <v>261927.46619352052</v>
      </c>
      <c r="Q66" s="7">
        <f>(Parameters!$C$15+Parameters!$C$17)*F66+Parameters!$C$18+Parameters!$C$6</f>
        <v>262854.57229177596</v>
      </c>
      <c r="R66" s="7">
        <f>(Parameters!$C$15+Parameters!$C$17)*G66+Parameters!$C$18+Parameters!$C$6</f>
        <v>265824.60344402434</v>
      </c>
      <c r="S66" s="7">
        <f>(Parameters!$C$15+Parameters!$C$17)*H66+Parameters!$C$18+Parameters!$C$6</f>
        <v>266633.8471773644</v>
      </c>
      <c r="T66" s="7">
        <f>(Parameters!$C$15+Parameters!$C$17)*I66+Parameters!$C$18+Parameters!$C$6</f>
        <v>265415.41304369841</v>
      </c>
      <c r="U66" s="7">
        <f>(Parameters!$C$15+Parameters!$C$17)*J66+Parameters!$C$18+Parameters!$C$6</f>
        <v>264909.71822689008</v>
      </c>
      <c r="V66" s="7">
        <f>(Parameters!$C$15+Parameters!$C$17)*K66+Parameters!$C$18+Parameters!$C$6</f>
        <v>264867.98433336685</v>
      </c>
      <c r="W66" s="7">
        <f>(Parameters!$C$15+Parameters!$C$17)*L66+Parameters!$C$18+Parameters!$C$6</f>
        <v>266948.089524562</v>
      </c>
      <c r="Y66" s="7">
        <f>C66*Parameters!$C$16</f>
        <v>318855.32971944247</v>
      </c>
      <c r="Z66" s="7">
        <f>D66*Parameters!$C$16</f>
        <v>319085.91105789749</v>
      </c>
      <c r="AA66" s="7">
        <f>E66*Parameters!$C$16</f>
        <v>319455.11372155725</v>
      </c>
      <c r="AB66" s="7">
        <f>F66*Parameters!$C$16</f>
        <v>321307.00815282256</v>
      </c>
      <c r="AC66" s="7">
        <f>G66*Parameters!$C$16</f>
        <v>327239.64537943859</v>
      </c>
      <c r="AD66" s="7">
        <f>H66*Parameters!$C$16</f>
        <v>328856.10973678547</v>
      </c>
      <c r="AE66" s="7">
        <f>I66*Parameters!$C$16</f>
        <v>326422.28755478759</v>
      </c>
      <c r="AF66" s="7">
        <f>J66*Parameters!$C$16</f>
        <v>325412.16215821292</v>
      </c>
      <c r="AG66" s="7">
        <f>K66*Parameters!$C$16</f>
        <v>325328.79870590026</v>
      </c>
      <c r="AH66" s="7">
        <f>L66*Parameters!$C$16</f>
        <v>329483.80882531253</v>
      </c>
      <c r="AJ66" s="6">
        <f t="shared" si="14"/>
        <v>58</v>
      </c>
      <c r="AK66" s="6">
        <f t="shared" si="17"/>
        <v>57228.130861148384</v>
      </c>
      <c r="AL66" s="6">
        <f t="shared" si="18"/>
        <v>57343.277236672206</v>
      </c>
      <c r="AM66" s="6">
        <f t="shared" si="19"/>
        <v>57527.64752803673</v>
      </c>
      <c r="AN66" s="6">
        <f t="shared" si="20"/>
        <v>58452.435861046601</v>
      </c>
      <c r="AO66" s="6">
        <f t="shared" si="21"/>
        <v>61415.04193541425</v>
      </c>
      <c r="AP66" s="6">
        <f t="shared" si="22"/>
        <v>62222.262559421069</v>
      </c>
      <c r="AQ66" s="6">
        <f t="shared" si="23"/>
        <v>61006.874511089176</v>
      </c>
      <c r="AR66" s="6">
        <f t="shared" si="24"/>
        <v>60502.443931322836</v>
      </c>
      <c r="AS66" s="6">
        <f t="shared" si="25"/>
        <v>60460.814372533408</v>
      </c>
      <c r="AT66" s="6">
        <f t="shared" si="26"/>
        <v>62535.719300750527</v>
      </c>
      <c r="AU66" s="6"/>
      <c r="AV66" s="6">
        <f t="shared" si="15"/>
        <v>58</v>
      </c>
      <c r="AW66" s="6">
        <f t="shared" si="16"/>
        <v>598695</v>
      </c>
      <c r="BA66" s="20"/>
    </row>
    <row r="67" spans="2:54" x14ac:dyDescent="0.35">
      <c r="B67">
        <v>59</v>
      </c>
      <c r="C67" s="4">
        <f>'Budget pizza per day'!B63*Parameters!$C$7</f>
        <v>40435.738591625071</v>
      </c>
      <c r="D67" s="4">
        <f>'Budget pizza per day'!C63*Parameters!$C$7</f>
        <v>40587.709243785721</v>
      </c>
      <c r="E67" s="4">
        <f>'Budget pizza per day'!D63*Parameters!$C$7</f>
        <v>41035.032586607631</v>
      </c>
      <c r="F67" s="4">
        <f>'Budget pizza per day'!E63*Parameters!$C$7</f>
        <v>41964.787074497108</v>
      </c>
      <c r="G67" s="4">
        <f>'Budget pizza per day'!F63*Parameters!$C$7</f>
        <v>42821.909412325549</v>
      </c>
      <c r="H67" s="4">
        <f>'Budget pizza per day'!G63*Parameters!$C$7</f>
        <v>42779.486289867607</v>
      </c>
      <c r="I67" s="4">
        <f>'Budget pizza per day'!H63*Parameters!$C$7</f>
        <v>42566.498567428062</v>
      </c>
      <c r="J67" s="4">
        <f>'Budget pizza per day'!I63*Parameters!$C$7</f>
        <v>43460.514386603529</v>
      </c>
      <c r="K67" s="4">
        <f>'Budget pizza per day'!J63*Parameters!$C$7</f>
        <v>44279.282756295666</v>
      </c>
      <c r="L67" s="4">
        <f>'Budget pizza per day'!K63*Parameters!$C$7</f>
        <v>43768.88401551159</v>
      </c>
      <c r="M67" s="4"/>
      <c r="N67" s="48">
        <f>(Parameters!$C$15+Parameters!$C$17)*C67+Parameters!$C$18+Parameters!$C$6</f>
        <v>263742.95436650026</v>
      </c>
      <c r="O67" s="7">
        <f>(Parameters!$C$15+Parameters!$C$17)*D67+Parameters!$C$18+Parameters!$C$6</f>
        <v>264350.83697514288</v>
      </c>
      <c r="P67" s="7">
        <f>(Parameters!$C$15+Parameters!$C$17)*E67+Parameters!$C$18+Parameters!$C$6</f>
        <v>266140.13034643052</v>
      </c>
      <c r="Q67" s="7">
        <f>(Parameters!$C$15+Parameters!$C$17)*F67+Parameters!$C$18+Parameters!$C$6</f>
        <v>269859.14829798846</v>
      </c>
      <c r="R67" s="7">
        <f>(Parameters!$C$15+Parameters!$C$17)*G67+Parameters!$C$18+Parameters!$C$6</f>
        <v>273287.6376493022</v>
      </c>
      <c r="S67" s="7">
        <f>(Parameters!$C$15+Parameters!$C$17)*H67+Parameters!$C$18+Parameters!$C$6</f>
        <v>273117.94515947043</v>
      </c>
      <c r="T67" s="7">
        <f>(Parameters!$C$15+Parameters!$C$17)*I67+Parameters!$C$18+Parameters!$C$6</f>
        <v>272265.99426971225</v>
      </c>
      <c r="U67" s="7">
        <f>(Parameters!$C$15+Parameters!$C$17)*J67+Parameters!$C$18+Parameters!$C$6</f>
        <v>275842.05754641409</v>
      </c>
      <c r="V67" s="7">
        <f>(Parameters!$C$15+Parameters!$C$17)*K67+Parameters!$C$18+Parameters!$C$6</f>
        <v>279117.13102518267</v>
      </c>
      <c r="W67" s="7">
        <f>(Parameters!$C$15+Parameters!$C$17)*L67+Parameters!$C$18+Parameters!$C$6</f>
        <v>277075.53606204636</v>
      </c>
      <c r="Y67" s="7">
        <f>C67*Parameters!$C$16</f>
        <v>323081.55134708434</v>
      </c>
      <c r="Z67" s="7">
        <f>D67*Parameters!$C$16</f>
        <v>324295.79685784789</v>
      </c>
      <c r="AA67" s="7">
        <f>E67*Parameters!$C$16</f>
        <v>327869.91036699497</v>
      </c>
      <c r="AB67" s="7">
        <f>F67*Parameters!$C$16</f>
        <v>335298.64872523188</v>
      </c>
      <c r="AC67" s="7">
        <f>G67*Parameters!$C$16</f>
        <v>342147.05620448117</v>
      </c>
      <c r="AD67" s="7">
        <f>H67*Parameters!$C$16</f>
        <v>341808.09545604221</v>
      </c>
      <c r="AE67" s="7">
        <f>I67*Parameters!$C$16</f>
        <v>340106.32355375023</v>
      </c>
      <c r="AF67" s="7">
        <f>J67*Parameters!$C$16</f>
        <v>347249.50994896219</v>
      </c>
      <c r="AG67" s="7">
        <f>K67*Parameters!$C$16</f>
        <v>353791.46922280238</v>
      </c>
      <c r="AH67" s="7">
        <f>L67*Parameters!$C$16</f>
        <v>349713.38328393764</v>
      </c>
      <c r="AJ67" s="6">
        <f t="shared" si="14"/>
        <v>59</v>
      </c>
      <c r="AK67" s="6">
        <f t="shared" si="17"/>
        <v>59338.596980584087</v>
      </c>
      <c r="AL67" s="6">
        <f t="shared" si="18"/>
        <v>59944.959882705007</v>
      </c>
      <c r="AM67" s="6">
        <f t="shared" si="19"/>
        <v>61729.780020564445</v>
      </c>
      <c r="AN67" s="6">
        <f t="shared" si="20"/>
        <v>65439.500427243416</v>
      </c>
      <c r="AO67" s="6">
        <f t="shared" si="21"/>
        <v>68859.418555178971</v>
      </c>
      <c r="AP67" s="6">
        <f t="shared" si="22"/>
        <v>68690.150296571781</v>
      </c>
      <c r="AQ67" s="6">
        <f t="shared" si="23"/>
        <v>67840.329284037987</v>
      </c>
      <c r="AR67" s="6">
        <f t="shared" si="24"/>
        <v>71407.452402548108</v>
      </c>
      <c r="AS67" s="6">
        <f t="shared" si="25"/>
        <v>74674.338197619712</v>
      </c>
      <c r="AT67" s="6">
        <f t="shared" si="26"/>
        <v>72637.847221891279</v>
      </c>
      <c r="AU67" s="6"/>
      <c r="AV67" s="6">
        <f t="shared" si="15"/>
        <v>59</v>
      </c>
      <c r="AW67" s="6">
        <f t="shared" si="16"/>
        <v>670562</v>
      </c>
      <c r="BA67" s="20"/>
    </row>
    <row r="68" spans="2:54" x14ac:dyDescent="0.35">
      <c r="B68">
        <v>60</v>
      </c>
      <c r="C68" s="4">
        <f>'Budget pizza per day'!B64*Parameters!$C$7</f>
        <v>40313.142040578496</v>
      </c>
      <c r="D68" s="4">
        <f>'Budget pizza per day'!C64*Parameters!$C$7</f>
        <v>39989.736345340658</v>
      </c>
      <c r="E68" s="4">
        <f>'Budget pizza per day'!D64*Parameters!$C$7</f>
        <v>39690.863761509805</v>
      </c>
      <c r="F68" s="4">
        <f>'Budget pizza per day'!E64*Parameters!$C$7</f>
        <v>40020.727151592117</v>
      </c>
      <c r="G68" s="4">
        <f>'Budget pizza per day'!F64*Parameters!$C$7</f>
        <v>40398.212560796012</v>
      </c>
      <c r="H68" s="4">
        <f>'Budget pizza per day'!G64*Parameters!$C$7</f>
        <v>40444.828267274039</v>
      </c>
      <c r="I68" s="4">
        <f>'Budget pizza per day'!H64*Parameters!$C$7</f>
        <v>40362.787556585041</v>
      </c>
      <c r="J68" s="4">
        <f>'Budget pizza per day'!I64*Parameters!$C$7</f>
        <v>40312.139793519469</v>
      </c>
      <c r="K68" s="4">
        <f>'Budget pizza per day'!J64*Parameters!$C$7</f>
        <v>40439.791608872045</v>
      </c>
      <c r="L68" s="4">
        <f>'Budget pizza per day'!K64*Parameters!$C$7</f>
        <v>40808.92326769889</v>
      </c>
      <c r="M68" s="4"/>
      <c r="N68" s="48">
        <f>(Parameters!$C$15+Parameters!$C$17)*C68+Parameters!$C$18+Parameters!$C$6</f>
        <v>263252.56816231401</v>
      </c>
      <c r="O68" s="7">
        <f>(Parameters!$C$15+Parameters!$C$17)*D68+Parameters!$C$18+Parameters!$C$6</f>
        <v>261958.94538136263</v>
      </c>
      <c r="P68" s="7">
        <f>(Parameters!$C$15+Parameters!$C$17)*E68+Parameters!$C$18+Parameters!$C$6</f>
        <v>260763.45504603922</v>
      </c>
      <c r="Q68" s="7">
        <f>(Parameters!$C$15+Parameters!$C$17)*F68+Parameters!$C$18+Parameters!$C$6</f>
        <v>262082.90860636847</v>
      </c>
      <c r="R68" s="7">
        <f>(Parameters!$C$15+Parameters!$C$17)*G68+Parameters!$C$18+Parameters!$C$6</f>
        <v>263592.85024318402</v>
      </c>
      <c r="S68" s="7">
        <f>(Parameters!$C$15+Parameters!$C$17)*H68+Parameters!$C$18+Parameters!$C$6</f>
        <v>263779.31306909618</v>
      </c>
      <c r="T68" s="7">
        <f>(Parameters!$C$15+Parameters!$C$17)*I68+Parameters!$C$18+Parameters!$C$6</f>
        <v>263451.15022634016</v>
      </c>
      <c r="U68" s="7">
        <f>(Parameters!$C$15+Parameters!$C$17)*J68+Parameters!$C$18+Parameters!$C$6</f>
        <v>263248.55917407788</v>
      </c>
      <c r="V68" s="7">
        <f>(Parameters!$C$15+Parameters!$C$17)*K68+Parameters!$C$18+Parameters!$C$6</f>
        <v>263759.16643548815</v>
      </c>
      <c r="W68" s="7">
        <f>(Parameters!$C$15+Parameters!$C$17)*L68+Parameters!$C$18+Parameters!$C$6</f>
        <v>265235.69307079556</v>
      </c>
      <c r="Y68" s="7">
        <f>C68*Parameters!$C$16</f>
        <v>322102.00490422221</v>
      </c>
      <c r="Z68" s="7">
        <f>D68*Parameters!$C$16</f>
        <v>319517.99339927186</v>
      </c>
      <c r="AA68" s="7">
        <f>E68*Parameters!$C$16</f>
        <v>317130.00145446334</v>
      </c>
      <c r="AB68" s="7">
        <f>F68*Parameters!$C$16</f>
        <v>319765.60994122102</v>
      </c>
      <c r="AC68" s="7">
        <f>G68*Parameters!$C$16</f>
        <v>322781.71836076013</v>
      </c>
      <c r="AD68" s="7">
        <f>H68*Parameters!$C$16</f>
        <v>323154.17785551958</v>
      </c>
      <c r="AE68" s="7">
        <f>I68*Parameters!$C$16</f>
        <v>322498.67257711448</v>
      </c>
      <c r="AF68" s="7">
        <f>J68*Parameters!$C$16</f>
        <v>322093.99695022055</v>
      </c>
      <c r="AG68" s="7">
        <f>K68*Parameters!$C$16</f>
        <v>323113.93495488766</v>
      </c>
      <c r="AH68" s="7">
        <f>L68*Parameters!$C$16</f>
        <v>326063.29690891417</v>
      </c>
      <c r="AJ68" s="6">
        <f t="shared" si="14"/>
        <v>60</v>
      </c>
      <c r="AK68" s="6">
        <f t="shared" si="17"/>
        <v>58849.436741908197</v>
      </c>
      <c r="AL68" s="6">
        <f t="shared" si="18"/>
        <v>57559.048017909226</v>
      </c>
      <c r="AM68" s="6">
        <f t="shared" si="19"/>
        <v>56366.546408424125</v>
      </c>
      <c r="AN68" s="6">
        <f t="shared" si="20"/>
        <v>57682.701334852551</v>
      </c>
      <c r="AO68" s="6">
        <f t="shared" si="21"/>
        <v>59188.868117576116</v>
      </c>
      <c r="AP68" s="6">
        <f t="shared" si="22"/>
        <v>59374.864786423394</v>
      </c>
      <c r="AQ68" s="6">
        <f t="shared" si="23"/>
        <v>59047.522350774321</v>
      </c>
      <c r="AR68" s="6">
        <f t="shared" si="24"/>
        <v>58845.437776142673</v>
      </c>
      <c r="AS68" s="6">
        <f t="shared" si="25"/>
        <v>59354.768519399513</v>
      </c>
      <c r="AT68" s="6">
        <f t="shared" si="26"/>
        <v>60827.603838118608</v>
      </c>
      <c r="AU68" s="6"/>
      <c r="AV68" s="6">
        <f t="shared" si="15"/>
        <v>60</v>
      </c>
      <c r="AW68" s="6">
        <f t="shared" si="16"/>
        <v>587097</v>
      </c>
      <c r="BA68" s="20"/>
    </row>
    <row r="69" spans="2:54" x14ac:dyDescent="0.35">
      <c r="B69">
        <v>61</v>
      </c>
      <c r="C69" s="4">
        <f>'Budget pizza per day'!B65*Parameters!$C$7</f>
        <v>40668.189187962533</v>
      </c>
      <c r="D69" s="4">
        <f>'Budget pizza per day'!C65*Parameters!$C$7</f>
        <v>41089.032166535173</v>
      </c>
      <c r="E69" s="4">
        <f>'Budget pizza per day'!D65*Parameters!$C$7</f>
        <v>41020.331696603593</v>
      </c>
      <c r="F69" s="4">
        <f>'Budget pizza per day'!E65*Parameters!$C$7</f>
        <v>40702.752309392527</v>
      </c>
      <c r="G69" s="4">
        <f>'Budget pizza per day'!F65*Parameters!$C$7</f>
        <v>40250.936449298097</v>
      </c>
      <c r="H69" s="4">
        <f>'Budget pizza per day'!G65*Parameters!$C$7</f>
        <v>39891.665862634938</v>
      </c>
      <c r="I69" s="4">
        <f>'Budget pizza per day'!H65*Parameters!$C$7</f>
        <v>39693.901546934983</v>
      </c>
      <c r="J69" s="4">
        <f>'Budget pizza per day'!I65*Parameters!$C$7</f>
        <v>39862.015025130568</v>
      </c>
      <c r="K69" s="4">
        <f>'Budget pizza per day'!J65*Parameters!$C$7</f>
        <v>40360.57803003335</v>
      </c>
      <c r="L69" s="4">
        <f>'Budget pizza per day'!K65*Parameters!$C$7</f>
        <v>41176.850540291329</v>
      </c>
      <c r="M69" s="4"/>
      <c r="N69" s="48">
        <f>(Parameters!$C$15+Parameters!$C$17)*C69+Parameters!$C$18+Parameters!$C$6</f>
        <v>264672.75675185013</v>
      </c>
      <c r="O69" s="7">
        <f>(Parameters!$C$15+Parameters!$C$17)*D69+Parameters!$C$18+Parameters!$C$6</f>
        <v>266356.12866614072</v>
      </c>
      <c r="P69" s="7">
        <f>(Parameters!$C$15+Parameters!$C$17)*E69+Parameters!$C$18+Parameters!$C$6</f>
        <v>266081.32678641437</v>
      </c>
      <c r="Q69" s="7">
        <f>(Parameters!$C$15+Parameters!$C$17)*F69+Parameters!$C$18+Parameters!$C$6</f>
        <v>264811.00923757011</v>
      </c>
      <c r="R69" s="7">
        <f>(Parameters!$C$15+Parameters!$C$17)*G69+Parameters!$C$18+Parameters!$C$6</f>
        <v>263003.74579719239</v>
      </c>
      <c r="S69" s="7">
        <f>(Parameters!$C$15+Parameters!$C$17)*H69+Parameters!$C$18+Parameters!$C$6</f>
        <v>261566.66345053975</v>
      </c>
      <c r="T69" s="7">
        <f>(Parameters!$C$15+Parameters!$C$17)*I69+Parameters!$C$18+Parameters!$C$6</f>
        <v>260775.60618773993</v>
      </c>
      <c r="U69" s="7">
        <f>(Parameters!$C$15+Parameters!$C$17)*J69+Parameters!$C$18+Parameters!$C$6</f>
        <v>261448.06010052227</v>
      </c>
      <c r="V69" s="7">
        <f>(Parameters!$C$15+Parameters!$C$17)*K69+Parameters!$C$18+Parameters!$C$6</f>
        <v>263442.31212013343</v>
      </c>
      <c r="W69" s="7">
        <f>(Parameters!$C$15+Parameters!$C$17)*L69+Parameters!$C$18+Parameters!$C$6</f>
        <v>266707.40216116532</v>
      </c>
      <c r="Y69" s="7">
        <f>C69*Parameters!$C$16</f>
        <v>324938.83161182067</v>
      </c>
      <c r="Z69" s="7">
        <f>D69*Parameters!$C$16</f>
        <v>328301.36701061606</v>
      </c>
      <c r="AA69" s="7">
        <f>E69*Parameters!$C$16</f>
        <v>327752.45025586273</v>
      </c>
      <c r="AB69" s="7">
        <f>F69*Parameters!$C$16</f>
        <v>325214.9909520463</v>
      </c>
      <c r="AC69" s="7">
        <f>G69*Parameters!$C$16</f>
        <v>321604.98222989182</v>
      </c>
      <c r="AD69" s="7">
        <f>H69*Parameters!$C$16</f>
        <v>318734.41024245316</v>
      </c>
      <c r="AE69" s="7">
        <f>I69*Parameters!$C$16</f>
        <v>317154.27336001053</v>
      </c>
      <c r="AF69" s="7">
        <f>J69*Parameters!$C$16</f>
        <v>318497.50005079323</v>
      </c>
      <c r="AG69" s="7">
        <f>K69*Parameters!$C$16</f>
        <v>322481.01845996646</v>
      </c>
      <c r="AH69" s="7">
        <f>L69*Parameters!$C$16</f>
        <v>329003.03581692773</v>
      </c>
      <c r="AJ69" s="6">
        <f t="shared" si="14"/>
        <v>61</v>
      </c>
      <c r="AK69" s="6">
        <f t="shared" si="17"/>
        <v>60266.07485997054</v>
      </c>
      <c r="AL69" s="6">
        <f t="shared" si="18"/>
        <v>61945.238344475336</v>
      </c>
      <c r="AM69" s="6">
        <f t="shared" si="19"/>
        <v>61671.123469448357</v>
      </c>
      <c r="AN69" s="6">
        <f t="shared" si="20"/>
        <v>60403.981714476191</v>
      </c>
      <c r="AO69" s="6">
        <f t="shared" si="21"/>
        <v>58601.236432699428</v>
      </c>
      <c r="AP69" s="6">
        <f t="shared" si="22"/>
        <v>57167.746791913407</v>
      </c>
      <c r="AQ69" s="6">
        <f t="shared" si="23"/>
        <v>56378.667172270594</v>
      </c>
      <c r="AR69" s="6">
        <f t="shared" si="24"/>
        <v>57049.439950270957</v>
      </c>
      <c r="AS69" s="6">
        <f t="shared" si="25"/>
        <v>59038.706339833036</v>
      </c>
      <c r="AT69" s="6">
        <f t="shared" si="26"/>
        <v>62295.633655762416</v>
      </c>
      <c r="AU69" s="6"/>
      <c r="AV69" s="6">
        <f t="shared" si="15"/>
        <v>61</v>
      </c>
      <c r="AW69" s="6">
        <f t="shared" si="16"/>
        <v>594818</v>
      </c>
      <c r="BA69" s="20"/>
      <c r="BB69" s="20"/>
    </row>
    <row r="70" spans="2:54" x14ac:dyDescent="0.35">
      <c r="B70">
        <v>62</v>
      </c>
      <c r="C70" s="4">
        <f>'Budget pizza per day'!B66*Parameters!$C$7</f>
        <v>40107.720604512011</v>
      </c>
      <c r="D70" s="4">
        <f>'Budget pizza per day'!C66*Parameters!$C$7</f>
        <v>40639.437453267536</v>
      </c>
      <c r="E70" s="4">
        <f>'Budget pizza per day'!D66*Parameters!$C$7</f>
        <v>41193.99771773324</v>
      </c>
      <c r="F70" s="4">
        <f>'Budget pizza per day'!E66*Parameters!$C$7</f>
        <v>41418.961408214411</v>
      </c>
      <c r="G70" s="4">
        <f>'Budget pizza per day'!F66*Parameters!$C$7</f>
        <v>41945.675075854961</v>
      </c>
      <c r="H70" s="4">
        <f>'Budget pizza per day'!G66*Parameters!$C$7</f>
        <v>42982.783636827007</v>
      </c>
      <c r="I70" s="4">
        <f>'Budget pizza per day'!H66*Parameters!$C$7</f>
        <v>44142.178699051656</v>
      </c>
      <c r="J70" s="4">
        <f>'Budget pizza per day'!I66*Parameters!$C$7</f>
        <v>44798.95657436912</v>
      </c>
      <c r="K70" s="4">
        <f>'Budget pizza per day'!J66*Parameters!$C$7</f>
        <v>44586.338929664911</v>
      </c>
      <c r="L70" s="4">
        <f>'Budget pizza per day'!K66*Parameters!$C$7</f>
        <v>45562.794897335778</v>
      </c>
      <c r="M70" s="4"/>
      <c r="N70" s="48">
        <f>(Parameters!$C$15+Parameters!$C$17)*C70+Parameters!$C$18+Parameters!$C$6</f>
        <v>262430.88241804804</v>
      </c>
      <c r="O70" s="7">
        <f>(Parameters!$C$15+Parameters!$C$17)*D70+Parameters!$C$18+Parameters!$C$6</f>
        <v>264557.74981307017</v>
      </c>
      <c r="P70" s="7">
        <f>(Parameters!$C$15+Parameters!$C$17)*E70+Parameters!$C$18+Parameters!$C$6</f>
        <v>266775.99087093293</v>
      </c>
      <c r="Q70" s="7">
        <f>(Parameters!$C$15+Parameters!$C$17)*F70+Parameters!$C$18+Parameters!$C$6</f>
        <v>267675.84563285764</v>
      </c>
      <c r="R70" s="7">
        <f>(Parameters!$C$15+Parameters!$C$17)*G70+Parameters!$C$18+Parameters!$C$6</f>
        <v>269782.70030341984</v>
      </c>
      <c r="S70" s="7">
        <f>(Parameters!$C$15+Parameters!$C$17)*H70+Parameters!$C$18+Parameters!$C$6</f>
        <v>273931.13454730803</v>
      </c>
      <c r="T70" s="7">
        <f>(Parameters!$C$15+Parameters!$C$17)*I70+Parameters!$C$18+Parameters!$C$6</f>
        <v>278568.71479620662</v>
      </c>
      <c r="U70" s="7">
        <f>(Parameters!$C$15+Parameters!$C$17)*J70+Parameters!$C$18+Parameters!$C$6</f>
        <v>281195.82629747648</v>
      </c>
      <c r="V70" s="7">
        <f>(Parameters!$C$15+Parameters!$C$17)*K70+Parameters!$C$18+Parameters!$C$6</f>
        <v>280345.35571865964</v>
      </c>
      <c r="W70" s="7">
        <f>(Parameters!$C$15+Parameters!$C$17)*L70+Parameters!$C$18+Parameters!$C$6</f>
        <v>284251.17958934314</v>
      </c>
      <c r="Y70" s="7">
        <f>C70*Parameters!$C$16</f>
        <v>320460.68763005099</v>
      </c>
      <c r="Z70" s="7">
        <f>D70*Parameters!$C$16</f>
        <v>324709.1052516076</v>
      </c>
      <c r="AA70" s="7">
        <f>E70*Parameters!$C$16</f>
        <v>329140.04176468862</v>
      </c>
      <c r="AB70" s="7">
        <f>F70*Parameters!$C$16</f>
        <v>330937.50165163312</v>
      </c>
      <c r="AC70" s="7">
        <f>G70*Parameters!$C$16</f>
        <v>335145.94385608117</v>
      </c>
      <c r="AD70" s="7">
        <f>H70*Parameters!$C$16</f>
        <v>343432.44125824783</v>
      </c>
      <c r="AE70" s="7">
        <f>I70*Parameters!$C$16</f>
        <v>352696.00780542276</v>
      </c>
      <c r="AF70" s="7">
        <f>J70*Parameters!$C$16</f>
        <v>357943.6630292093</v>
      </c>
      <c r="AG70" s="7">
        <f>K70*Parameters!$C$16</f>
        <v>356244.84804802266</v>
      </c>
      <c r="AH70" s="7">
        <f>L70*Parameters!$C$16</f>
        <v>364046.7312297129</v>
      </c>
      <c r="AJ70" s="6">
        <f t="shared" si="14"/>
        <v>62</v>
      </c>
      <c r="AK70" s="6">
        <f t="shared" si="17"/>
        <v>58029.805212002946</v>
      </c>
      <c r="AL70" s="6">
        <f t="shared" si="18"/>
        <v>60151.35543853743</v>
      </c>
      <c r="AM70" s="6">
        <f t="shared" si="19"/>
        <v>62364.050893755688</v>
      </c>
      <c r="AN70" s="6">
        <f t="shared" si="20"/>
        <v>63261.65601877548</v>
      </c>
      <c r="AO70" s="6">
        <f t="shared" si="21"/>
        <v>65363.243552661326</v>
      </c>
      <c r="AP70" s="6">
        <f t="shared" si="22"/>
        <v>69501.306710939796</v>
      </c>
      <c r="AQ70" s="6">
        <f t="shared" si="23"/>
        <v>74127.29300921614</v>
      </c>
      <c r="AR70" s="6">
        <f t="shared" si="24"/>
        <v>76747.836731732823</v>
      </c>
      <c r="AS70" s="6">
        <f t="shared" si="25"/>
        <v>75899.492329363013</v>
      </c>
      <c r="AT70" s="6">
        <f t="shared" si="26"/>
        <v>79795.551640369755</v>
      </c>
      <c r="AU70" s="6"/>
      <c r="AV70" s="6">
        <f t="shared" si="15"/>
        <v>62</v>
      </c>
      <c r="AW70" s="6">
        <f t="shared" si="16"/>
        <v>685242</v>
      </c>
      <c r="BA70" s="20"/>
    </row>
    <row r="71" spans="2:54" x14ac:dyDescent="0.35">
      <c r="B71">
        <v>63</v>
      </c>
      <c r="C71" s="4">
        <f>'Budget pizza per day'!B67*Parameters!$C$7</f>
        <v>40349.071843966783</v>
      </c>
      <c r="D71" s="4">
        <f>'Budget pizza per day'!C67*Parameters!$C$7</f>
        <v>40448.069430071977</v>
      </c>
      <c r="E71" s="4">
        <f>'Budget pizza per day'!D67*Parameters!$C$7</f>
        <v>41087.014199984791</v>
      </c>
      <c r="F71" s="4">
        <f>'Budget pizza per day'!E67*Parameters!$C$7</f>
        <v>41095.199072955242</v>
      </c>
      <c r="G71" s="4">
        <f>'Budget pizza per day'!F67*Parameters!$C$7</f>
        <v>41649.741473559101</v>
      </c>
      <c r="H71" s="4">
        <f>'Budget pizza per day'!G67*Parameters!$C$7</f>
        <v>42267.636607672794</v>
      </c>
      <c r="I71" s="4">
        <f>'Budget pizza per day'!H67*Parameters!$C$7</f>
        <v>42605.557819001027</v>
      </c>
      <c r="J71" s="4">
        <f>'Budget pizza per day'!I67*Parameters!$C$7</f>
        <v>43605.162086399934</v>
      </c>
      <c r="K71" s="4">
        <f>'Budget pizza per day'!J67*Parameters!$C$7</f>
        <v>44221.60422326847</v>
      </c>
      <c r="L71" s="4">
        <f>'Budget pizza per day'!K67*Parameters!$C$7</f>
        <v>44660.24464774708</v>
      </c>
      <c r="M71" s="4"/>
      <c r="N71" s="48">
        <f>(Parameters!$C$15+Parameters!$C$17)*C71+Parameters!$C$18+Parameters!$C$6</f>
        <v>263396.28737586713</v>
      </c>
      <c r="O71" s="7">
        <f>(Parameters!$C$15+Parameters!$C$17)*D71+Parameters!$C$18+Parameters!$C$6</f>
        <v>263792.27772028791</v>
      </c>
      <c r="P71" s="7">
        <f>(Parameters!$C$15+Parameters!$C$17)*E71+Parameters!$C$18+Parameters!$C$6</f>
        <v>266348.05679993914</v>
      </c>
      <c r="Q71" s="7">
        <f>(Parameters!$C$15+Parameters!$C$17)*F71+Parameters!$C$18+Parameters!$C$6</f>
        <v>266380.79629182094</v>
      </c>
      <c r="R71" s="7">
        <f>(Parameters!$C$15+Parameters!$C$17)*G71+Parameters!$C$18+Parameters!$C$6</f>
        <v>268598.9658942364</v>
      </c>
      <c r="S71" s="7">
        <f>(Parameters!$C$15+Parameters!$C$17)*H71+Parameters!$C$18+Parameters!$C$6</f>
        <v>271070.54643069115</v>
      </c>
      <c r="T71" s="7">
        <f>(Parameters!$C$15+Parameters!$C$17)*I71+Parameters!$C$18+Parameters!$C$6</f>
        <v>272422.23127600411</v>
      </c>
      <c r="U71" s="7">
        <f>(Parameters!$C$15+Parameters!$C$17)*J71+Parameters!$C$18+Parameters!$C$6</f>
        <v>276420.64834559977</v>
      </c>
      <c r="V71" s="7">
        <f>(Parameters!$C$15+Parameters!$C$17)*K71+Parameters!$C$18+Parameters!$C$6</f>
        <v>278886.41689307388</v>
      </c>
      <c r="W71" s="7">
        <f>(Parameters!$C$15+Parameters!$C$17)*L71+Parameters!$C$18+Parameters!$C$6</f>
        <v>280640.97859098832</v>
      </c>
      <c r="Y71" s="7">
        <f>C71*Parameters!$C$16</f>
        <v>322389.08403329458</v>
      </c>
      <c r="Z71" s="7">
        <f>D71*Parameters!$C$16</f>
        <v>323180.07474627509</v>
      </c>
      <c r="AA71" s="7">
        <f>E71*Parameters!$C$16</f>
        <v>328285.24345787847</v>
      </c>
      <c r="AB71" s="7">
        <f>F71*Parameters!$C$16</f>
        <v>328350.64059291239</v>
      </c>
      <c r="AC71" s="7">
        <f>G71*Parameters!$C$16</f>
        <v>332781.43437373725</v>
      </c>
      <c r="AD71" s="7">
        <f>H71*Parameters!$C$16</f>
        <v>337718.4164953056</v>
      </c>
      <c r="AE71" s="7">
        <f>I71*Parameters!$C$16</f>
        <v>340418.4069738182</v>
      </c>
      <c r="AF71" s="7">
        <f>J71*Parameters!$C$16</f>
        <v>348405.24507033546</v>
      </c>
      <c r="AG71" s="7">
        <f>K71*Parameters!$C$16</f>
        <v>353330.61774391506</v>
      </c>
      <c r="AH71" s="7">
        <f>L71*Parameters!$C$16</f>
        <v>356835.35473549919</v>
      </c>
      <c r="AJ71" s="6">
        <f t="shared" si="14"/>
        <v>63</v>
      </c>
      <c r="AK71" s="6">
        <f t="shared" si="17"/>
        <v>58992.796657427447</v>
      </c>
      <c r="AL71" s="6">
        <f t="shared" si="18"/>
        <v>59387.79702598718</v>
      </c>
      <c r="AM71" s="6">
        <f t="shared" si="19"/>
        <v>61937.186657939339</v>
      </c>
      <c r="AN71" s="6">
        <f t="shared" si="20"/>
        <v>61969.844301091449</v>
      </c>
      <c r="AO71" s="6">
        <f t="shared" si="21"/>
        <v>64182.468479500851</v>
      </c>
      <c r="AP71" s="6">
        <f t="shared" si="22"/>
        <v>66647.870064614457</v>
      </c>
      <c r="AQ71" s="6">
        <f t="shared" si="23"/>
        <v>67996.175697814091</v>
      </c>
      <c r="AR71" s="6">
        <f t="shared" si="24"/>
        <v>71984.596724735689</v>
      </c>
      <c r="AS71" s="6">
        <f t="shared" si="25"/>
        <v>74444.200850841182</v>
      </c>
      <c r="AT71" s="6">
        <f t="shared" si="26"/>
        <v>76194.376144510868</v>
      </c>
      <c r="AU71" s="6"/>
      <c r="AV71" s="6">
        <f t="shared" si="15"/>
        <v>63</v>
      </c>
      <c r="AW71" s="6">
        <f t="shared" si="16"/>
        <v>663737</v>
      </c>
      <c r="BA71" s="20"/>
    </row>
    <row r="72" spans="2:54" x14ac:dyDescent="0.35">
      <c r="B72">
        <v>64</v>
      </c>
      <c r="C72" s="4">
        <f>'Budget pizza per day'!B68*Parameters!$C$7</f>
        <v>40557.532383251251</v>
      </c>
      <c r="D72" s="4">
        <f>'Budget pizza per day'!C68*Parameters!$C$7</f>
        <v>40317.514326304248</v>
      </c>
      <c r="E72" s="4">
        <f>'Budget pizza per day'!D68*Parameters!$C$7</f>
        <v>40498.354284956702</v>
      </c>
      <c r="F72" s="4">
        <f>'Budget pizza per day'!E68*Parameters!$C$7</f>
        <v>40202.709535916969</v>
      </c>
      <c r="G72" s="4">
        <f>'Budget pizza per day'!F68*Parameters!$C$7</f>
        <v>40406.807497575464</v>
      </c>
      <c r="H72" s="4">
        <f>'Budget pizza per day'!G68*Parameters!$C$7</f>
        <v>41238.641141946122</v>
      </c>
      <c r="I72" s="4">
        <f>'Budget pizza per day'!H68*Parameters!$C$7</f>
        <v>41288.842820175858</v>
      </c>
      <c r="J72" s="4">
        <f>'Budget pizza per day'!I68*Parameters!$C$7</f>
        <v>41871.17458022527</v>
      </c>
      <c r="K72" s="4">
        <f>'Budget pizza per day'!J68*Parameters!$C$7</f>
        <v>42764.545259386505</v>
      </c>
      <c r="L72" s="4">
        <f>'Budget pizza per day'!K68*Parameters!$C$7</f>
        <v>42511.646559015491</v>
      </c>
      <c r="M72" s="4"/>
      <c r="N72" s="48">
        <f>(Parameters!$C$15+Parameters!$C$17)*C72+Parameters!$C$18+Parameters!$C$6</f>
        <v>264230.12953300501</v>
      </c>
      <c r="O72" s="7">
        <f>(Parameters!$C$15+Parameters!$C$17)*D72+Parameters!$C$18+Parameters!$C$6</f>
        <v>263270.05730521702</v>
      </c>
      <c r="P72" s="7">
        <f>(Parameters!$C$15+Parameters!$C$17)*E72+Parameters!$C$18+Parameters!$C$6</f>
        <v>263993.41713982681</v>
      </c>
      <c r="Q72" s="7">
        <f>(Parameters!$C$15+Parameters!$C$17)*F72+Parameters!$C$18+Parameters!$C$6</f>
        <v>262810.8381436679</v>
      </c>
      <c r="R72" s="7">
        <f>(Parameters!$C$15+Parameters!$C$17)*G72+Parameters!$C$18+Parameters!$C$6</f>
        <v>263627.22999030189</v>
      </c>
      <c r="S72" s="7">
        <f>(Parameters!$C$15+Parameters!$C$17)*H72+Parameters!$C$18+Parameters!$C$6</f>
        <v>266954.56456778449</v>
      </c>
      <c r="T72" s="7">
        <f>(Parameters!$C$15+Parameters!$C$17)*I72+Parameters!$C$18+Parameters!$C$6</f>
        <v>267155.37128070346</v>
      </c>
      <c r="U72" s="7">
        <f>(Parameters!$C$15+Parameters!$C$17)*J72+Parameters!$C$18+Parameters!$C$6</f>
        <v>269484.69832090108</v>
      </c>
      <c r="V72" s="7">
        <f>(Parameters!$C$15+Parameters!$C$17)*K72+Parameters!$C$18+Parameters!$C$6</f>
        <v>273058.18103754602</v>
      </c>
      <c r="W72" s="7">
        <f>(Parameters!$C$15+Parameters!$C$17)*L72+Parameters!$C$18+Parameters!$C$6</f>
        <v>272046.58623606199</v>
      </c>
      <c r="Y72" s="7">
        <f>C72*Parameters!$C$16</f>
        <v>324054.6837421775</v>
      </c>
      <c r="Z72" s="7">
        <f>D72*Parameters!$C$16</f>
        <v>322136.93946717097</v>
      </c>
      <c r="AA72" s="7">
        <f>E72*Parameters!$C$16</f>
        <v>323581.85073680407</v>
      </c>
      <c r="AB72" s="7">
        <f>F72*Parameters!$C$16</f>
        <v>321219.64919197658</v>
      </c>
      <c r="AC72" s="7">
        <f>G72*Parameters!$C$16</f>
        <v>322850.39190562797</v>
      </c>
      <c r="AD72" s="7">
        <f>H72*Parameters!$C$16</f>
        <v>329496.74272414955</v>
      </c>
      <c r="AE72" s="7">
        <f>I72*Parameters!$C$16</f>
        <v>329897.85413320514</v>
      </c>
      <c r="AF72" s="7">
        <f>J72*Parameters!$C$16</f>
        <v>334550.6848959999</v>
      </c>
      <c r="AG72" s="7">
        <f>K72*Parameters!$C$16</f>
        <v>341688.71662249818</v>
      </c>
      <c r="AH72" s="7">
        <f>L72*Parameters!$C$16</f>
        <v>339668.05600653379</v>
      </c>
      <c r="AJ72" s="6">
        <f t="shared" si="14"/>
        <v>64</v>
      </c>
      <c r="AK72" s="6">
        <f t="shared" si="17"/>
        <v>59824.554209172493</v>
      </c>
      <c r="AL72" s="6">
        <f t="shared" si="18"/>
        <v>58866.882161953952</v>
      </c>
      <c r="AM72" s="6">
        <f t="shared" si="19"/>
        <v>59588.433596977266</v>
      </c>
      <c r="AN72" s="6">
        <f t="shared" si="20"/>
        <v>58408.811048308678</v>
      </c>
      <c r="AO72" s="6">
        <f t="shared" si="21"/>
        <v>59223.161915326084</v>
      </c>
      <c r="AP72" s="6">
        <f t="shared" si="22"/>
        <v>62542.178156365058</v>
      </c>
      <c r="AQ72" s="6">
        <f t="shared" si="23"/>
        <v>62742.482852501678</v>
      </c>
      <c r="AR72" s="6">
        <f t="shared" si="24"/>
        <v>65065.986575098825</v>
      </c>
      <c r="AS72" s="6">
        <f t="shared" si="25"/>
        <v>68630.535584952158</v>
      </c>
      <c r="AT72" s="6">
        <f t="shared" si="26"/>
        <v>67621.469770471798</v>
      </c>
      <c r="AU72" s="6"/>
      <c r="AV72" s="6">
        <f t="shared" si="15"/>
        <v>64</v>
      </c>
      <c r="AW72" s="6">
        <f t="shared" si="16"/>
        <v>622514</v>
      </c>
      <c r="BA72" s="20"/>
    </row>
    <row r="73" spans="2:54" x14ac:dyDescent="0.35">
      <c r="B73">
        <v>65</v>
      </c>
      <c r="C73" s="4">
        <f>'Budget pizza per day'!B69*Parameters!$C$7</f>
        <v>40941.475285786051</v>
      </c>
      <c r="D73" s="4">
        <f>'Budget pizza per day'!C69*Parameters!$C$7</f>
        <v>40952.66458104748</v>
      </c>
      <c r="E73" s="4">
        <f>'Budget pizza per day'!D69*Parameters!$C$7</f>
        <v>40638.067240173448</v>
      </c>
      <c r="F73" s="4">
        <f>'Budget pizza per day'!E69*Parameters!$C$7</f>
        <v>41202.890768253943</v>
      </c>
      <c r="G73" s="4">
        <f>'Budget pizza per day'!F69*Parameters!$C$7</f>
        <v>42285.117100950796</v>
      </c>
      <c r="H73" s="4">
        <f>'Budget pizza per day'!G69*Parameters!$C$7</f>
        <v>42326.546073973172</v>
      </c>
      <c r="I73" s="4">
        <f>'Budget pizza per day'!H69*Parameters!$C$7</f>
        <v>42223.96537643284</v>
      </c>
      <c r="J73" s="4">
        <f>'Budget pizza per day'!I69*Parameters!$C$7</f>
        <v>42093.567198209239</v>
      </c>
      <c r="K73" s="4">
        <f>'Budget pizza per day'!J69*Parameters!$C$7</f>
        <v>42423.446181615764</v>
      </c>
      <c r="L73" s="4">
        <f>'Budget pizza per day'!K69*Parameters!$C$7</f>
        <v>42199.70514701261</v>
      </c>
      <c r="M73" s="4"/>
      <c r="N73" s="48">
        <f>(Parameters!$C$15+Parameters!$C$17)*C73+Parameters!$C$18+Parameters!$C$6</f>
        <v>265765.90114314423</v>
      </c>
      <c r="O73" s="7">
        <f>(Parameters!$C$15+Parameters!$C$17)*D73+Parameters!$C$18+Parameters!$C$6</f>
        <v>265810.65832418995</v>
      </c>
      <c r="P73" s="7">
        <f>(Parameters!$C$15+Parameters!$C$17)*E73+Parameters!$C$18+Parameters!$C$6</f>
        <v>264552.26896069379</v>
      </c>
      <c r="Q73" s="7">
        <f>(Parameters!$C$15+Parameters!$C$17)*F73+Parameters!$C$18+Parameters!$C$6</f>
        <v>266811.56307301577</v>
      </c>
      <c r="R73" s="7">
        <f>(Parameters!$C$15+Parameters!$C$17)*G73+Parameters!$C$18+Parameters!$C$6</f>
        <v>271140.46840380318</v>
      </c>
      <c r="S73" s="7">
        <f>(Parameters!$C$15+Parameters!$C$17)*H73+Parameters!$C$18+Parameters!$C$6</f>
        <v>271306.18429589272</v>
      </c>
      <c r="T73" s="7">
        <f>(Parameters!$C$15+Parameters!$C$17)*I73+Parameters!$C$18+Parameters!$C$6</f>
        <v>270895.86150573136</v>
      </c>
      <c r="U73" s="7">
        <f>(Parameters!$C$15+Parameters!$C$17)*J73+Parameters!$C$18+Parameters!$C$6</f>
        <v>270374.26879283693</v>
      </c>
      <c r="V73" s="7">
        <f>(Parameters!$C$15+Parameters!$C$17)*K73+Parameters!$C$18+Parameters!$C$6</f>
        <v>271693.78472646303</v>
      </c>
      <c r="W73" s="7">
        <f>(Parameters!$C$15+Parameters!$C$17)*L73+Parameters!$C$18+Parameters!$C$6</f>
        <v>270798.82058805041</v>
      </c>
      <c r="Y73" s="7">
        <f>C73*Parameters!$C$16</f>
        <v>327122.38753343053</v>
      </c>
      <c r="Z73" s="7">
        <f>D73*Parameters!$C$16</f>
        <v>327211.79000256938</v>
      </c>
      <c r="AA73" s="7">
        <f>E73*Parameters!$C$16</f>
        <v>324698.15724898584</v>
      </c>
      <c r="AB73" s="7">
        <f>F73*Parameters!$C$16</f>
        <v>329211.09723834903</v>
      </c>
      <c r="AC73" s="7">
        <f>G73*Parameters!$C$16</f>
        <v>337858.08563659689</v>
      </c>
      <c r="AD73" s="7">
        <f>H73*Parameters!$C$16</f>
        <v>338189.10313104565</v>
      </c>
      <c r="AE73" s="7">
        <f>I73*Parameters!$C$16</f>
        <v>337369.48335769842</v>
      </c>
      <c r="AF73" s="7">
        <f>J73*Parameters!$C$16</f>
        <v>336327.60191369185</v>
      </c>
      <c r="AG73" s="7">
        <f>K73*Parameters!$C$16</f>
        <v>338963.33499110996</v>
      </c>
      <c r="AH73" s="7">
        <f>L73*Parameters!$C$16</f>
        <v>337175.64412463078</v>
      </c>
      <c r="AJ73" s="6">
        <f t="shared" si="14"/>
        <v>65</v>
      </c>
      <c r="AK73" s="6">
        <f t="shared" ref="AK73:AK78" si="27">Y73-N73</f>
        <v>61356.4863902863</v>
      </c>
      <c r="AL73" s="6">
        <f t="shared" ref="AL73:AL78" si="28">Z73-O73</f>
        <v>61401.131678379432</v>
      </c>
      <c r="AM73" s="6">
        <f t="shared" ref="AM73:AM78" si="29">AA73-P73</f>
        <v>60145.888288292044</v>
      </c>
      <c r="AN73" s="6">
        <f t="shared" ref="AN73:AN78" si="30">AB73-Q73</f>
        <v>62399.534165333258</v>
      </c>
      <c r="AO73" s="6">
        <f t="shared" ref="AO73:AO78" si="31">AC73-R73</f>
        <v>66717.617232793709</v>
      </c>
      <c r="AP73" s="6">
        <f t="shared" ref="AP73:AP78" si="32">AD73-S73</f>
        <v>66882.91883515293</v>
      </c>
      <c r="AQ73" s="6">
        <f t="shared" ref="AQ73:AQ78" si="33">AE73-T73</f>
        <v>66473.621851967066</v>
      </c>
      <c r="AR73" s="6">
        <f t="shared" ref="AR73:AR78" si="34">AF73-U73</f>
        <v>65953.333120854921</v>
      </c>
      <c r="AS73" s="6">
        <f t="shared" ref="AS73:AS78" si="35">AG73-V73</f>
        <v>67269.550264646939</v>
      </c>
      <c r="AT73" s="6">
        <f t="shared" ref="AT73:AT78" si="36">AH73-W73</f>
        <v>66376.82353658037</v>
      </c>
      <c r="AU73" s="6"/>
      <c r="AV73" s="6">
        <f t="shared" si="15"/>
        <v>65</v>
      </c>
      <c r="AW73" s="6">
        <f t="shared" si="16"/>
        <v>644977</v>
      </c>
      <c r="BA73" s="20"/>
    </row>
    <row r="74" spans="2:54" x14ac:dyDescent="0.35">
      <c r="B74">
        <v>66</v>
      </c>
      <c r="C74" s="4">
        <f>'Budget pizza per day'!B70*Parameters!$C$7</f>
        <v>39977.347025148782</v>
      </c>
      <c r="D74" s="4">
        <f>'Budget pizza per day'!C70*Parameters!$C$7</f>
        <v>40059.67413508887</v>
      </c>
      <c r="E74" s="4">
        <f>'Budget pizza per day'!D70*Parameters!$C$7</f>
        <v>40105.753940735325</v>
      </c>
      <c r="F74" s="4">
        <f>'Budget pizza per day'!E70*Parameters!$C$7</f>
        <v>40504.312608514054</v>
      </c>
      <c r="G74" s="4">
        <f>'Budget pizza per day'!F70*Parameters!$C$7</f>
        <v>40530.350359907716</v>
      </c>
      <c r="H74" s="4">
        <f>'Budget pizza per day'!G70*Parameters!$C$7</f>
        <v>40857.61981079309</v>
      </c>
      <c r="I74" s="4">
        <f>'Budget pizza per day'!H70*Parameters!$C$7</f>
        <v>41222.125715578528</v>
      </c>
      <c r="J74" s="4">
        <f>'Budget pizza per day'!I70*Parameters!$C$7</f>
        <v>41363.754509596212</v>
      </c>
      <c r="K74" s="4">
        <f>'Budget pizza per day'!J70*Parameters!$C$7</f>
        <v>41286.3166007279</v>
      </c>
      <c r="L74" s="4">
        <f>'Budget pizza per day'!K70*Parameters!$C$7</f>
        <v>41551.497010762061</v>
      </c>
      <c r="M74" s="4"/>
      <c r="N74" s="48">
        <f>(Parameters!$C$15+Parameters!$C$17)*C74+Parameters!$C$18+Parameters!$C$6</f>
        <v>261909.38810059513</v>
      </c>
      <c r="O74" s="7">
        <f>(Parameters!$C$15+Parameters!$C$17)*D74+Parameters!$C$18+Parameters!$C$6</f>
        <v>262238.69654035545</v>
      </c>
      <c r="P74" s="7">
        <f>(Parameters!$C$15+Parameters!$C$17)*E74+Parameters!$C$18+Parameters!$C$6</f>
        <v>262423.01576294133</v>
      </c>
      <c r="Q74" s="7">
        <f>(Parameters!$C$15+Parameters!$C$17)*F74+Parameters!$C$18+Parameters!$C$6</f>
        <v>264017.25043405622</v>
      </c>
      <c r="R74" s="7">
        <f>(Parameters!$C$15+Parameters!$C$17)*G74+Parameters!$C$18+Parameters!$C$6</f>
        <v>264121.40143963089</v>
      </c>
      <c r="S74" s="7">
        <f>(Parameters!$C$15+Parameters!$C$17)*H74+Parameters!$C$18+Parameters!$C$6</f>
        <v>265430.47924317233</v>
      </c>
      <c r="T74" s="7">
        <f>(Parameters!$C$15+Parameters!$C$17)*I74+Parameters!$C$18+Parameters!$C$6</f>
        <v>266888.50286231411</v>
      </c>
      <c r="U74" s="7">
        <f>(Parameters!$C$15+Parameters!$C$17)*J74+Parameters!$C$18+Parameters!$C$6</f>
        <v>267455.01803838485</v>
      </c>
      <c r="V74" s="7">
        <f>(Parameters!$C$15+Parameters!$C$17)*K74+Parameters!$C$18+Parameters!$C$6</f>
        <v>267145.26640291163</v>
      </c>
      <c r="W74" s="7">
        <f>(Parameters!$C$15+Parameters!$C$17)*L74+Parameters!$C$18+Parameters!$C$6</f>
        <v>268205.98804304824</v>
      </c>
      <c r="Y74" s="7">
        <f>C74*Parameters!$C$16</f>
        <v>319419.00273093878</v>
      </c>
      <c r="Z74" s="7">
        <f>D74*Parameters!$C$16</f>
        <v>320076.79633936007</v>
      </c>
      <c r="AA74" s="7">
        <f>E74*Parameters!$C$16</f>
        <v>320444.97398647526</v>
      </c>
      <c r="AB74" s="7">
        <f>F74*Parameters!$C$16</f>
        <v>323629.4577420273</v>
      </c>
      <c r="AC74" s="7">
        <f>G74*Parameters!$C$16</f>
        <v>323837.49937566265</v>
      </c>
      <c r="AD74" s="7">
        <f>H74*Parameters!$C$16</f>
        <v>326452.38228823681</v>
      </c>
      <c r="AE74" s="7">
        <f>I74*Parameters!$C$16</f>
        <v>329364.78446747246</v>
      </c>
      <c r="AF74" s="7">
        <f>J74*Parameters!$C$16</f>
        <v>330496.39853167377</v>
      </c>
      <c r="AG74" s="7">
        <f>K74*Parameters!$C$16</f>
        <v>329877.66963981593</v>
      </c>
      <c r="AH74" s="7">
        <f>L74*Parameters!$C$16</f>
        <v>331996.4611159889</v>
      </c>
      <c r="AJ74" s="6">
        <f t="shared" ref="AJ74:AJ108" si="37">B74</f>
        <v>66</v>
      </c>
      <c r="AK74" s="6">
        <f t="shared" si="27"/>
        <v>57509.614630343654</v>
      </c>
      <c r="AL74" s="6">
        <f t="shared" si="28"/>
        <v>57838.099799004616</v>
      </c>
      <c r="AM74" s="6">
        <f t="shared" si="29"/>
        <v>58021.958223533933</v>
      </c>
      <c r="AN74" s="6">
        <f t="shared" si="30"/>
        <v>59612.207307971083</v>
      </c>
      <c r="AO74" s="6">
        <f t="shared" si="31"/>
        <v>59716.097936031758</v>
      </c>
      <c r="AP74" s="6">
        <f t="shared" si="32"/>
        <v>61021.903045064479</v>
      </c>
      <c r="AQ74" s="6">
        <f t="shared" si="33"/>
        <v>62476.28160515835</v>
      </c>
      <c r="AR74" s="6">
        <f t="shared" si="34"/>
        <v>63041.380493288918</v>
      </c>
      <c r="AS74" s="6">
        <f t="shared" si="35"/>
        <v>62732.403236904298</v>
      </c>
      <c r="AT74" s="6">
        <f t="shared" si="36"/>
        <v>63790.473072940658</v>
      </c>
      <c r="AU74" s="6"/>
      <c r="AV74" s="6">
        <f t="shared" ref="AV74:AV108" si="38">B74</f>
        <v>66</v>
      </c>
      <c r="AW74" s="6">
        <f t="shared" ref="AW74:AW108" si="39">ROUND(SUM(AK74:AT74),0)</f>
        <v>605760</v>
      </c>
      <c r="BA74" s="20"/>
    </row>
    <row r="75" spans="2:54" x14ac:dyDescent="0.35">
      <c r="B75">
        <v>67</v>
      </c>
      <c r="C75" s="4">
        <f>'Budget pizza per day'!B71*Parameters!$C$7</f>
        <v>39964.474019859204</v>
      </c>
      <c r="D75" s="4">
        <f>'Budget pizza per day'!C71*Parameters!$C$7</f>
        <v>39623.171926485134</v>
      </c>
      <c r="E75" s="4">
        <f>'Budget pizza per day'!D71*Parameters!$C$7</f>
        <v>39947.891979614753</v>
      </c>
      <c r="F75" s="4">
        <f>'Budget pizza per day'!E71*Parameters!$C$7</f>
        <v>40367.788894543461</v>
      </c>
      <c r="G75" s="4">
        <f>'Budget pizza per day'!F71*Parameters!$C$7</f>
        <v>40793.790039614454</v>
      </c>
      <c r="H75" s="4">
        <f>'Budget pizza per day'!G71*Parameters!$C$7</f>
        <v>41675.100288792783</v>
      </c>
      <c r="I75" s="4">
        <f>'Budget pizza per day'!H71*Parameters!$C$7</f>
        <v>41784.051770438993</v>
      </c>
      <c r="J75" s="4">
        <f>'Budget pizza per day'!I71*Parameters!$C$7</f>
        <v>42222.537299370175</v>
      </c>
      <c r="K75" s="4">
        <f>'Budget pizza per day'!J71*Parameters!$C$7</f>
        <v>42500.654731322553</v>
      </c>
      <c r="L75" s="4">
        <f>'Budget pizza per day'!K71*Parameters!$C$7</f>
        <v>43302.649979290771</v>
      </c>
      <c r="M75" s="4"/>
      <c r="N75" s="48">
        <f>(Parameters!$C$15+Parameters!$C$17)*C75+Parameters!$C$18+Parameters!$C$6</f>
        <v>261857.89607943682</v>
      </c>
      <c r="O75" s="7">
        <f>(Parameters!$C$15+Parameters!$C$17)*D75+Parameters!$C$18+Parameters!$C$6</f>
        <v>260492.68770594054</v>
      </c>
      <c r="P75" s="7">
        <f>(Parameters!$C$15+Parameters!$C$17)*E75+Parameters!$C$18+Parameters!$C$6</f>
        <v>261791.56791845901</v>
      </c>
      <c r="Q75" s="7">
        <f>(Parameters!$C$15+Parameters!$C$17)*F75+Parameters!$C$18+Parameters!$C$6</f>
        <v>263471.15557817381</v>
      </c>
      <c r="R75" s="7">
        <f>(Parameters!$C$15+Parameters!$C$17)*G75+Parameters!$C$18+Parameters!$C$6</f>
        <v>265175.16015845782</v>
      </c>
      <c r="S75" s="7">
        <f>(Parameters!$C$15+Parameters!$C$17)*H75+Parameters!$C$18+Parameters!$C$6</f>
        <v>268700.4011551711</v>
      </c>
      <c r="T75" s="7">
        <f>(Parameters!$C$15+Parameters!$C$17)*I75+Parameters!$C$18+Parameters!$C$6</f>
        <v>269136.20708175597</v>
      </c>
      <c r="U75" s="7">
        <f>(Parameters!$C$15+Parameters!$C$17)*J75+Parameters!$C$18+Parameters!$C$6</f>
        <v>270890.1491974807</v>
      </c>
      <c r="V75" s="7">
        <f>(Parameters!$C$15+Parameters!$C$17)*K75+Parameters!$C$18+Parameters!$C$6</f>
        <v>272002.61892529018</v>
      </c>
      <c r="W75" s="7">
        <f>(Parameters!$C$15+Parameters!$C$17)*L75+Parameters!$C$18+Parameters!$C$6</f>
        <v>275210.59991716308</v>
      </c>
      <c r="Y75" s="7">
        <f>C75*Parameters!$C$16</f>
        <v>319316.14741867507</v>
      </c>
      <c r="Z75" s="7">
        <f>D75*Parameters!$C$16</f>
        <v>316589.14369261626</v>
      </c>
      <c r="AA75" s="7">
        <f>E75*Parameters!$C$16</f>
        <v>319183.6569171219</v>
      </c>
      <c r="AB75" s="7">
        <f>F75*Parameters!$C$16</f>
        <v>322538.63326740224</v>
      </c>
      <c r="AC75" s="7">
        <f>G75*Parameters!$C$16</f>
        <v>325942.38241651951</v>
      </c>
      <c r="AD75" s="7">
        <f>H75*Parameters!$C$16</f>
        <v>332984.05130745436</v>
      </c>
      <c r="AE75" s="7">
        <f>I75*Parameters!$C$16</f>
        <v>333854.57364580757</v>
      </c>
      <c r="AF75" s="7">
        <f>J75*Parameters!$C$16</f>
        <v>337358.07302196772</v>
      </c>
      <c r="AG75" s="7">
        <f>K75*Parameters!$C$16</f>
        <v>339580.23130326718</v>
      </c>
      <c r="AH75" s="7">
        <f>L75*Parameters!$C$16</f>
        <v>345988.17333453329</v>
      </c>
      <c r="AJ75" s="6">
        <f t="shared" si="37"/>
        <v>67</v>
      </c>
      <c r="AK75" s="6">
        <f t="shared" si="27"/>
        <v>57458.251339238253</v>
      </c>
      <c r="AL75" s="6">
        <f t="shared" si="28"/>
        <v>56096.455986675719</v>
      </c>
      <c r="AM75" s="6">
        <f t="shared" si="29"/>
        <v>57392.08899866289</v>
      </c>
      <c r="AN75" s="6">
        <f t="shared" si="30"/>
        <v>59067.477689228428</v>
      </c>
      <c r="AO75" s="6">
        <f t="shared" si="31"/>
        <v>60767.222258061694</v>
      </c>
      <c r="AP75" s="6">
        <f t="shared" si="32"/>
        <v>64283.650152283255</v>
      </c>
      <c r="AQ75" s="6">
        <f t="shared" si="33"/>
        <v>64718.366564051597</v>
      </c>
      <c r="AR75" s="6">
        <f t="shared" si="34"/>
        <v>66467.923824487021</v>
      </c>
      <c r="AS75" s="6">
        <f t="shared" si="35"/>
        <v>67577.612377976999</v>
      </c>
      <c r="AT75" s="6">
        <f t="shared" si="36"/>
        <v>70777.573417370208</v>
      </c>
      <c r="AU75" s="6"/>
      <c r="AV75" s="6">
        <f t="shared" si="38"/>
        <v>67</v>
      </c>
      <c r="AW75" s="6">
        <f t="shared" si="39"/>
        <v>624607</v>
      </c>
      <c r="BA75" s="20"/>
    </row>
    <row r="76" spans="2:54" x14ac:dyDescent="0.35">
      <c r="B76">
        <v>68</v>
      </c>
      <c r="C76" s="4">
        <f>'Budget pizza per day'!B72*Parameters!$C$7</f>
        <v>40149.416526233785</v>
      </c>
      <c r="D76" s="4">
        <f>'Budget pizza per day'!C72*Parameters!$C$7</f>
        <v>40657.597110026356</v>
      </c>
      <c r="E76" s="4">
        <f>'Budget pizza per day'!D72*Parameters!$C$7</f>
        <v>41331.933480107087</v>
      </c>
      <c r="F76" s="4">
        <f>'Budget pizza per day'!E72*Parameters!$C$7</f>
        <v>42100.094075985464</v>
      </c>
      <c r="G76" s="4">
        <f>'Budget pizza per day'!F72*Parameters!$C$7</f>
        <v>42197.142161898715</v>
      </c>
      <c r="H76" s="4">
        <f>'Budget pizza per day'!G72*Parameters!$C$7</f>
        <v>43057.668769892691</v>
      </c>
      <c r="I76" s="4">
        <f>'Budget pizza per day'!H72*Parameters!$C$7</f>
        <v>43007.798051398597</v>
      </c>
      <c r="J76" s="4">
        <f>'Budget pizza per day'!I72*Parameters!$C$7</f>
        <v>42572.024900332188</v>
      </c>
      <c r="K76" s="4">
        <f>'Budget pizza per day'!J72*Parameters!$C$7</f>
        <v>42020.718494376073</v>
      </c>
      <c r="L76" s="4">
        <f>'Budget pizza per day'!K72*Parameters!$C$7</f>
        <v>41843.80943709745</v>
      </c>
      <c r="M76" s="4"/>
      <c r="N76" s="48">
        <f>(Parameters!$C$15+Parameters!$C$17)*C76+Parameters!$C$18+Parameters!$C$6</f>
        <v>262597.66610493511</v>
      </c>
      <c r="O76" s="7">
        <f>(Parameters!$C$15+Parameters!$C$17)*D76+Parameters!$C$18+Parameters!$C$6</f>
        <v>264630.38844010542</v>
      </c>
      <c r="P76" s="7">
        <f>(Parameters!$C$15+Parameters!$C$17)*E76+Parameters!$C$18+Parameters!$C$6</f>
        <v>267327.73392042832</v>
      </c>
      <c r="Q76" s="7">
        <f>(Parameters!$C$15+Parameters!$C$17)*F76+Parameters!$C$18+Parameters!$C$6</f>
        <v>270400.37630394183</v>
      </c>
      <c r="R76" s="7">
        <f>(Parameters!$C$15+Parameters!$C$17)*G76+Parameters!$C$18+Parameters!$C$6</f>
        <v>270788.56864759489</v>
      </c>
      <c r="S76" s="7">
        <f>(Parameters!$C$15+Parameters!$C$17)*H76+Parameters!$C$18+Parameters!$C$6</f>
        <v>274230.67507957073</v>
      </c>
      <c r="T76" s="7">
        <f>(Parameters!$C$15+Parameters!$C$17)*I76+Parameters!$C$18+Parameters!$C$6</f>
        <v>274031.19220559439</v>
      </c>
      <c r="U76" s="7">
        <f>(Parameters!$C$15+Parameters!$C$17)*J76+Parameters!$C$18+Parameters!$C$6</f>
        <v>272288.09960132872</v>
      </c>
      <c r="V76" s="7">
        <f>(Parameters!$C$15+Parameters!$C$17)*K76+Parameters!$C$18+Parameters!$C$6</f>
        <v>270082.87397750432</v>
      </c>
      <c r="W76" s="7">
        <f>(Parameters!$C$15+Parameters!$C$17)*L76+Parameters!$C$18+Parameters!$C$6</f>
        <v>269375.23774838983</v>
      </c>
      <c r="Y76" s="7">
        <f>C76*Parameters!$C$16</f>
        <v>320793.83804460795</v>
      </c>
      <c r="Z76" s="7">
        <f>D76*Parameters!$C$16</f>
        <v>324854.2009091106</v>
      </c>
      <c r="AA76" s="7">
        <f>E76*Parameters!$C$16</f>
        <v>330242.14850605564</v>
      </c>
      <c r="AB76" s="7">
        <f>F76*Parameters!$C$16</f>
        <v>336379.75166712387</v>
      </c>
      <c r="AC76" s="7">
        <f>G76*Parameters!$C$16</f>
        <v>337155.16587357072</v>
      </c>
      <c r="AD76" s="7">
        <f>H76*Parameters!$C$16</f>
        <v>344030.77347144263</v>
      </c>
      <c r="AE76" s="7">
        <f>I76*Parameters!$C$16</f>
        <v>343632.3064306748</v>
      </c>
      <c r="AF76" s="7">
        <f>J76*Parameters!$C$16</f>
        <v>340150.47895365418</v>
      </c>
      <c r="AG76" s="7">
        <f>K76*Parameters!$C$16</f>
        <v>335745.54077006481</v>
      </c>
      <c r="AH76" s="7">
        <f>L76*Parameters!$C$16</f>
        <v>334332.03740240866</v>
      </c>
      <c r="AJ76" s="6">
        <f t="shared" si="37"/>
        <v>68</v>
      </c>
      <c r="AK76" s="6">
        <f t="shared" si="27"/>
        <v>58196.171939672844</v>
      </c>
      <c r="AL76" s="6">
        <f t="shared" si="28"/>
        <v>60223.812469005177</v>
      </c>
      <c r="AM76" s="6">
        <f t="shared" si="29"/>
        <v>62914.414585627324</v>
      </c>
      <c r="AN76" s="6">
        <f t="shared" si="30"/>
        <v>65979.375363182044</v>
      </c>
      <c r="AO76" s="6">
        <f t="shared" si="31"/>
        <v>66366.597225975827</v>
      </c>
      <c r="AP76" s="6">
        <f t="shared" si="32"/>
        <v>69800.098391871899</v>
      </c>
      <c r="AQ76" s="6">
        <f t="shared" si="33"/>
        <v>69601.114225080411</v>
      </c>
      <c r="AR76" s="6">
        <f t="shared" si="34"/>
        <v>67862.379352325457</v>
      </c>
      <c r="AS76" s="6">
        <f t="shared" si="35"/>
        <v>65662.666792560485</v>
      </c>
      <c r="AT76" s="6">
        <f t="shared" si="36"/>
        <v>64956.799654018832</v>
      </c>
      <c r="AU76" s="6"/>
      <c r="AV76" s="6">
        <f t="shared" si="38"/>
        <v>68</v>
      </c>
      <c r="AW76" s="6">
        <f t="shared" si="39"/>
        <v>651563</v>
      </c>
      <c r="BA76" s="20"/>
    </row>
    <row r="77" spans="2:54" x14ac:dyDescent="0.35">
      <c r="B77">
        <v>69</v>
      </c>
      <c r="C77" s="4">
        <f>'Budget pizza per day'!B73*Parameters!$C$7</f>
        <v>40833.919160330493</v>
      </c>
      <c r="D77" s="4">
        <f>'Budget pizza per day'!C73*Parameters!$C$7</f>
        <v>41002.786575561768</v>
      </c>
      <c r="E77" s="4">
        <f>'Budget pizza per day'!D73*Parameters!$C$7</f>
        <v>40943.715901030715</v>
      </c>
      <c r="F77" s="4">
        <f>'Budget pizza per day'!E73*Parameters!$C$7</f>
        <v>40704.826988969551</v>
      </c>
      <c r="G77" s="4">
        <f>'Budget pizza per day'!F73*Parameters!$C$7</f>
        <v>41249.600208463351</v>
      </c>
      <c r="H77" s="4">
        <f>'Budget pizza per day'!G73*Parameters!$C$7</f>
        <v>42208.985081917592</v>
      </c>
      <c r="I77" s="4">
        <f>'Budget pizza per day'!H73*Parameters!$C$7</f>
        <v>42016.359587506602</v>
      </c>
      <c r="J77" s="4">
        <f>'Budget pizza per day'!I73*Parameters!$C$7</f>
        <v>41435.276553946802</v>
      </c>
      <c r="K77" s="4">
        <f>'Budget pizza per day'!J73*Parameters!$C$7</f>
        <v>41371.972988603251</v>
      </c>
      <c r="L77" s="4">
        <f>'Budget pizza per day'!K73*Parameters!$C$7</f>
        <v>41276.973475971929</v>
      </c>
      <c r="M77" s="4"/>
      <c r="N77" s="48">
        <f>(Parameters!$C$15+Parameters!$C$17)*C77+Parameters!$C$18+Parameters!$C$6</f>
        <v>265335.67664132197</v>
      </c>
      <c r="O77" s="7">
        <f>(Parameters!$C$15+Parameters!$C$17)*D77+Parameters!$C$18+Parameters!$C$6</f>
        <v>266011.14630224707</v>
      </c>
      <c r="P77" s="7">
        <f>(Parameters!$C$15+Parameters!$C$17)*E77+Parameters!$C$18+Parameters!$C$6</f>
        <v>265774.86360412289</v>
      </c>
      <c r="Q77" s="7">
        <f>(Parameters!$C$15+Parameters!$C$17)*F77+Parameters!$C$18+Parameters!$C$6</f>
        <v>264819.3079558782</v>
      </c>
      <c r="R77" s="7">
        <f>(Parameters!$C$15+Parameters!$C$17)*G77+Parameters!$C$18+Parameters!$C$6</f>
        <v>266998.4008338534</v>
      </c>
      <c r="S77" s="7">
        <f>(Parameters!$C$15+Parameters!$C$17)*H77+Parameters!$C$18+Parameters!$C$6</f>
        <v>270835.94032767037</v>
      </c>
      <c r="T77" s="7">
        <f>(Parameters!$C$15+Parameters!$C$17)*I77+Parameters!$C$18+Parameters!$C$6</f>
        <v>270065.43835002638</v>
      </c>
      <c r="U77" s="7">
        <f>(Parameters!$C$15+Parameters!$C$17)*J77+Parameters!$C$18+Parameters!$C$6</f>
        <v>267741.10621578724</v>
      </c>
      <c r="V77" s="7">
        <f>(Parameters!$C$15+Parameters!$C$17)*K77+Parameters!$C$18+Parameters!$C$6</f>
        <v>267487.89195441303</v>
      </c>
      <c r="W77" s="7">
        <f>(Parameters!$C$15+Parameters!$C$17)*L77+Parameters!$C$18+Parameters!$C$6</f>
        <v>267107.89390388771</v>
      </c>
      <c r="Y77" s="7">
        <f>C77*Parameters!$C$16</f>
        <v>326263.01409104065</v>
      </c>
      <c r="Z77" s="7">
        <f>D77*Parameters!$C$16</f>
        <v>327612.26473873854</v>
      </c>
      <c r="AA77" s="7">
        <f>E77*Parameters!$C$16</f>
        <v>327140.29004923539</v>
      </c>
      <c r="AB77" s="7">
        <f>F77*Parameters!$C$16</f>
        <v>325231.56764186674</v>
      </c>
      <c r="AC77" s="7">
        <f>G77*Parameters!$C$16</f>
        <v>329584.30566562217</v>
      </c>
      <c r="AD77" s="7">
        <f>H77*Parameters!$C$16</f>
        <v>337249.79080452159</v>
      </c>
      <c r="AE77" s="7">
        <f>I77*Parameters!$C$16</f>
        <v>335710.71310417773</v>
      </c>
      <c r="AF77" s="7">
        <f>J77*Parameters!$C$16</f>
        <v>331067.85966603493</v>
      </c>
      <c r="AG77" s="7">
        <f>K77*Parameters!$C$16</f>
        <v>330562.06417893997</v>
      </c>
      <c r="AH77" s="7">
        <f>L77*Parameters!$C$16</f>
        <v>329803.01807301573</v>
      </c>
      <c r="AJ77" s="6">
        <f t="shared" si="37"/>
        <v>69</v>
      </c>
      <c r="AK77" s="6">
        <f t="shared" si="27"/>
        <v>60927.337449718674</v>
      </c>
      <c r="AL77" s="6">
        <f t="shared" si="28"/>
        <v>61601.118436491466</v>
      </c>
      <c r="AM77" s="6">
        <f t="shared" si="29"/>
        <v>61365.426445112505</v>
      </c>
      <c r="AN77" s="6">
        <f t="shared" si="30"/>
        <v>60412.259685988538</v>
      </c>
      <c r="AO77" s="6">
        <f t="shared" si="31"/>
        <v>62585.90483176877</v>
      </c>
      <c r="AP77" s="6">
        <f t="shared" si="32"/>
        <v>66413.850476851221</v>
      </c>
      <c r="AQ77" s="6">
        <f t="shared" si="33"/>
        <v>65645.274754151353</v>
      </c>
      <c r="AR77" s="6">
        <f t="shared" si="34"/>
        <v>63326.753450247692</v>
      </c>
      <c r="AS77" s="6">
        <f t="shared" si="35"/>
        <v>63074.172224526934</v>
      </c>
      <c r="AT77" s="6">
        <f t="shared" si="36"/>
        <v>62695.124169128016</v>
      </c>
      <c r="AU77" s="6"/>
      <c r="AV77" s="6">
        <f t="shared" si="38"/>
        <v>69</v>
      </c>
      <c r="AW77" s="6">
        <f t="shared" si="39"/>
        <v>628047</v>
      </c>
      <c r="BA77" s="20"/>
    </row>
    <row r="78" spans="2:54" x14ac:dyDescent="0.35">
      <c r="B78">
        <v>70</v>
      </c>
      <c r="C78" s="4">
        <f>'Budget pizza per day'!B74*Parameters!$C$7</f>
        <v>40696.831984823919</v>
      </c>
      <c r="D78" s="4">
        <f>'Budget pizza per day'!C74*Parameters!$C$7</f>
        <v>40371.025503740588</v>
      </c>
      <c r="E78" s="4">
        <f>'Budget pizza per day'!D74*Parameters!$C$7</f>
        <v>39771.004410883281</v>
      </c>
      <c r="F78" s="4">
        <f>'Budget pizza per day'!E74*Parameters!$C$7</f>
        <v>40036.896516929264</v>
      </c>
      <c r="G78" s="4">
        <f>'Budget pizza per day'!F74*Parameters!$C$7</f>
        <v>39938.479577467428</v>
      </c>
      <c r="H78" s="4">
        <f>'Budget pizza per day'!G74*Parameters!$C$7</f>
        <v>39855.153875695512</v>
      </c>
      <c r="I78" s="4">
        <f>'Budget pizza per day'!H74*Parameters!$C$7</f>
        <v>40375.33938512038</v>
      </c>
      <c r="J78" s="4">
        <f>'Budget pizza per day'!I74*Parameters!$C$7</f>
        <v>40435.382499028645</v>
      </c>
      <c r="K78" s="4">
        <f>'Budget pizza per day'!J74*Parameters!$C$7</f>
        <v>40300.65560632314</v>
      </c>
      <c r="L78" s="4">
        <f>'Budget pizza per day'!K74*Parameters!$C$7</f>
        <v>40007.552165551271</v>
      </c>
      <c r="M78" s="4"/>
      <c r="N78" s="48">
        <f>(Parameters!$C$15+Parameters!$C$17)*C78+Parameters!$C$18+Parameters!$C$6</f>
        <v>264787.32793929568</v>
      </c>
      <c r="O78" s="7">
        <f>(Parameters!$C$15+Parameters!$C$17)*D78+Parameters!$C$18+Parameters!$C$6</f>
        <v>263484.10201496235</v>
      </c>
      <c r="P78" s="7">
        <f>(Parameters!$C$15+Parameters!$C$17)*E78+Parameters!$C$18+Parameters!$C$6</f>
        <v>261084.01764353312</v>
      </c>
      <c r="Q78" s="7">
        <f>(Parameters!$C$15+Parameters!$C$17)*F78+Parameters!$C$18+Parameters!$C$6</f>
        <v>262147.58606771706</v>
      </c>
      <c r="R78" s="7">
        <f>(Parameters!$C$15+Parameters!$C$17)*G78+Parameters!$C$18+Parameters!$C$6</f>
        <v>261753.91830986971</v>
      </c>
      <c r="S78" s="7">
        <f>(Parameters!$C$15+Parameters!$C$17)*H78+Parameters!$C$18+Parameters!$C$6</f>
        <v>261420.61550278205</v>
      </c>
      <c r="T78" s="7">
        <f>(Parameters!$C$15+Parameters!$C$17)*I78+Parameters!$C$18+Parameters!$C$6</f>
        <v>263501.35754048149</v>
      </c>
      <c r="U78" s="7">
        <f>(Parameters!$C$15+Parameters!$C$17)*J78+Parameters!$C$18+Parameters!$C$6</f>
        <v>263741.52999611455</v>
      </c>
      <c r="V78" s="7">
        <f>(Parameters!$C$15+Parameters!$C$17)*K78+Parameters!$C$18+Parameters!$C$6</f>
        <v>263202.62242529256</v>
      </c>
      <c r="W78" s="7">
        <f>(Parameters!$C$15+Parameters!$C$17)*L78+Parameters!$C$18+Parameters!$C$6</f>
        <v>262030.20866220508</v>
      </c>
      <c r="Y78" s="7">
        <f>C78*Parameters!$C$16</f>
        <v>325167.68755874311</v>
      </c>
      <c r="Z78" s="7">
        <f>D78*Parameters!$C$16</f>
        <v>322564.49377488729</v>
      </c>
      <c r="AA78" s="7">
        <f>E78*Parameters!$C$16</f>
        <v>317770.32524295745</v>
      </c>
      <c r="AB78" s="7">
        <f>F78*Parameters!$C$16</f>
        <v>319894.80317026481</v>
      </c>
      <c r="AC78" s="7">
        <f>G78*Parameters!$C$16</f>
        <v>319108.45182396477</v>
      </c>
      <c r="AD78" s="7">
        <f>H78*Parameters!$C$16</f>
        <v>318442.67946680717</v>
      </c>
      <c r="AE78" s="7">
        <f>I78*Parameters!$C$16</f>
        <v>322598.96168711182</v>
      </c>
      <c r="AF78" s="7">
        <f>J78*Parameters!$C$16</f>
        <v>323078.70616723888</v>
      </c>
      <c r="AG78" s="7">
        <f>K78*Parameters!$C$16</f>
        <v>322002.23829452187</v>
      </c>
      <c r="AH78" s="7">
        <f>L78*Parameters!$C$16</f>
        <v>319660.34180275467</v>
      </c>
      <c r="AJ78" s="6">
        <f t="shared" si="37"/>
        <v>70</v>
      </c>
      <c r="AK78" s="6">
        <f t="shared" si="27"/>
        <v>60380.359619447438</v>
      </c>
      <c r="AL78" s="6">
        <f t="shared" si="28"/>
        <v>59080.39175992494</v>
      </c>
      <c r="AM78" s="6">
        <f t="shared" si="29"/>
        <v>56686.307599424326</v>
      </c>
      <c r="AN78" s="6">
        <f t="shared" si="30"/>
        <v>57747.217102547758</v>
      </c>
      <c r="AO78" s="6">
        <f t="shared" si="31"/>
        <v>57354.533514095063</v>
      </c>
      <c r="AP78" s="6">
        <f t="shared" si="32"/>
        <v>57022.063964025117</v>
      </c>
      <c r="AQ78" s="6">
        <f t="shared" si="33"/>
        <v>59097.604146630329</v>
      </c>
      <c r="AR78" s="6">
        <f t="shared" si="34"/>
        <v>59337.176171124331</v>
      </c>
      <c r="AS78" s="6">
        <f t="shared" si="35"/>
        <v>58799.61586922931</v>
      </c>
      <c r="AT78" s="6">
        <f t="shared" si="36"/>
        <v>57630.133140549588</v>
      </c>
      <c r="AU78" s="6"/>
      <c r="AV78" s="6">
        <f t="shared" si="38"/>
        <v>70</v>
      </c>
      <c r="AW78" s="6">
        <f t="shared" si="39"/>
        <v>583135</v>
      </c>
      <c r="BA78" s="20"/>
    </row>
    <row r="79" spans="2:54" x14ac:dyDescent="0.35">
      <c r="B79">
        <v>71</v>
      </c>
      <c r="C79" s="4">
        <f>'Budget pizza per day'!B75*Parameters!$C$7</f>
        <v>39839.800747611298</v>
      </c>
      <c r="D79" s="4">
        <f>'Budget pizza per day'!C75*Parameters!$C$7</f>
        <v>39447.998563454647</v>
      </c>
      <c r="E79" s="4">
        <f>'Budget pizza per day'!D75*Parameters!$C$7</f>
        <v>39075.545826130234</v>
      </c>
      <c r="F79" s="4">
        <f>'Budget pizza per day'!E75*Parameters!$C$7</f>
        <v>38975.673314356121</v>
      </c>
      <c r="G79" s="4">
        <f>'Budget pizza per day'!F75*Parameters!$C$7</f>
        <v>38832.663614306315</v>
      </c>
      <c r="H79" s="4">
        <f>'Budget pizza per day'!G75*Parameters!$C$7</f>
        <v>38562.283440845276</v>
      </c>
      <c r="I79" s="4">
        <f>'Budget pizza per day'!H75*Parameters!$C$7</f>
        <v>38278.240556197859</v>
      </c>
      <c r="J79" s="4">
        <f>'Budget pizza per day'!I75*Parameters!$C$7</f>
        <v>37935.080923852329</v>
      </c>
      <c r="K79" s="4">
        <f>'Budget pizza per day'!J75*Parameters!$C$7</f>
        <v>37668.437209669282</v>
      </c>
      <c r="L79" s="4">
        <f>'Budget pizza per day'!K75*Parameters!$C$7</f>
        <v>37841.239831923376</v>
      </c>
      <c r="M79" s="4"/>
      <c r="N79" s="48">
        <f>(Parameters!$C$15+Parameters!$C$17)*C79+Parameters!$C$18+Parameters!$C$6</f>
        <v>261359.20299044519</v>
      </c>
      <c r="O79" s="7">
        <f>(Parameters!$C$15+Parameters!$C$17)*D79+Parameters!$C$18+Parameters!$C$6</f>
        <v>259791.99425381859</v>
      </c>
      <c r="P79" s="7">
        <f>(Parameters!$C$15+Parameters!$C$17)*E79+Parameters!$C$18+Parameters!$C$6</f>
        <v>258302.18330452094</v>
      </c>
      <c r="Q79" s="7">
        <f>(Parameters!$C$15+Parameters!$C$17)*F79+Parameters!$C$18+Parameters!$C$6</f>
        <v>257902.69325742449</v>
      </c>
      <c r="R79" s="7">
        <f>(Parameters!$C$15+Parameters!$C$17)*G79+Parameters!$C$18+Parameters!$C$6</f>
        <v>257330.65445722526</v>
      </c>
      <c r="S79" s="7">
        <f>(Parameters!$C$15+Parameters!$C$17)*H79+Parameters!$C$18+Parameters!$C$6</f>
        <v>256249.13376338111</v>
      </c>
      <c r="T79" s="7">
        <f>(Parameters!$C$15+Parameters!$C$17)*I79+Parameters!$C$18+Parameters!$C$6</f>
        <v>255112.96222479144</v>
      </c>
      <c r="U79" s="7">
        <f>(Parameters!$C$15+Parameters!$C$17)*J79+Parameters!$C$18+Parameters!$C$6</f>
        <v>253740.32369540932</v>
      </c>
      <c r="V79" s="7">
        <f>(Parameters!$C$15+Parameters!$C$17)*K79+Parameters!$C$18+Parameters!$C$6</f>
        <v>252673.74883867713</v>
      </c>
      <c r="W79" s="7">
        <f>(Parameters!$C$15+Parameters!$C$17)*L79+Parameters!$C$18+Parameters!$C$6</f>
        <v>253364.9593276935</v>
      </c>
      <c r="Y79" s="7">
        <f>C79*Parameters!$C$16</f>
        <v>318320.00797341426</v>
      </c>
      <c r="Z79" s="7">
        <f>D79*Parameters!$C$16</f>
        <v>315189.50852200261</v>
      </c>
      <c r="AA79" s="7">
        <f>E79*Parameters!$C$16</f>
        <v>312213.61115078058</v>
      </c>
      <c r="AB79" s="7">
        <f>F79*Parameters!$C$16</f>
        <v>311415.62978170544</v>
      </c>
      <c r="AC79" s="7">
        <f>G79*Parameters!$C$16</f>
        <v>310272.98227830749</v>
      </c>
      <c r="AD79" s="7">
        <f>H79*Parameters!$C$16</f>
        <v>308112.64469235379</v>
      </c>
      <c r="AE79" s="7">
        <f>I79*Parameters!$C$16</f>
        <v>305843.14204402093</v>
      </c>
      <c r="AF79" s="7">
        <f>J79*Parameters!$C$16</f>
        <v>303101.29658158013</v>
      </c>
      <c r="AG79" s="7">
        <f>K79*Parameters!$C$16</f>
        <v>300970.81330525759</v>
      </c>
      <c r="AH79" s="7">
        <f>L79*Parameters!$C$16</f>
        <v>302351.50625706778</v>
      </c>
      <c r="AJ79" s="6">
        <f t="shared" si="37"/>
        <v>71</v>
      </c>
      <c r="AK79" s="6">
        <f t="shared" ref="AK79:AK108" si="40">Y79-N79</f>
        <v>56960.804982969072</v>
      </c>
      <c r="AL79" s="6">
        <f t="shared" ref="AL79:AL108" si="41">Z79-O79</f>
        <v>55397.514268184023</v>
      </c>
      <c r="AM79" s="6">
        <f t="shared" ref="AM79:AM108" si="42">AA79-P79</f>
        <v>53911.427846259641</v>
      </c>
      <c r="AN79" s="6">
        <f t="shared" ref="AN79:AN108" si="43">AB79-Q79</f>
        <v>53512.936524280958</v>
      </c>
      <c r="AO79" s="6">
        <f t="shared" ref="AO79:AO108" si="44">AC79-R79</f>
        <v>52942.327821082232</v>
      </c>
      <c r="AP79" s="6">
        <f t="shared" ref="AP79:AP108" si="45">AD79-S79</f>
        <v>51863.510928972682</v>
      </c>
      <c r="AQ79" s="6">
        <f t="shared" ref="AQ79:AQ108" si="46">AE79-T79</f>
        <v>50730.179819229495</v>
      </c>
      <c r="AR79" s="6">
        <f t="shared" ref="AR79:AT108" si="47">AF79-U79</f>
        <v>49360.972886170814</v>
      </c>
      <c r="AS79" s="6">
        <f t="shared" si="47"/>
        <v>48297.064466580458</v>
      </c>
      <c r="AT79" s="6">
        <f t="shared" si="47"/>
        <v>48986.546929374279</v>
      </c>
      <c r="AU79" s="6"/>
      <c r="AV79" s="6">
        <f t="shared" si="38"/>
        <v>71</v>
      </c>
      <c r="AW79" s="6">
        <f t="shared" si="39"/>
        <v>521963</v>
      </c>
      <c r="BA79" s="20"/>
    </row>
    <row r="80" spans="2:54" x14ac:dyDescent="0.35">
      <c r="B80">
        <v>72</v>
      </c>
      <c r="C80" s="4">
        <f>'Budget pizza per day'!B76*Parameters!$C$7</f>
        <v>40367.688805734797</v>
      </c>
      <c r="D80" s="4">
        <f>'Budget pizza per day'!C76*Parameters!$C$7</f>
        <v>41036.929654854008</v>
      </c>
      <c r="E80" s="4">
        <f>'Budget pizza per day'!D76*Parameters!$C$7</f>
        <v>41368.749131635719</v>
      </c>
      <c r="F80" s="4">
        <f>'Budget pizza per day'!E76*Parameters!$C$7</f>
        <v>41235.177929531586</v>
      </c>
      <c r="G80" s="4">
        <f>'Budget pizza per day'!F76*Parameters!$C$7</f>
        <v>41928.829671820546</v>
      </c>
      <c r="H80" s="4">
        <f>'Budget pizza per day'!G76*Parameters!$C$7</f>
        <v>42754.942139013547</v>
      </c>
      <c r="I80" s="4">
        <f>'Budget pizza per day'!H76*Parameters!$C$7</f>
        <v>43482.665663528678</v>
      </c>
      <c r="J80" s="4">
        <f>'Budget pizza per day'!I76*Parameters!$C$7</f>
        <v>44788.828801816569</v>
      </c>
      <c r="K80" s="4">
        <f>'Budget pizza per day'!J76*Parameters!$C$7</f>
        <v>46027.785353143343</v>
      </c>
      <c r="L80" s="4">
        <f>'Budget pizza per day'!K76*Parameters!$C$7</f>
        <v>46120.872422683198</v>
      </c>
      <c r="M80" s="4"/>
      <c r="N80" s="48">
        <f>(Parameters!$C$15+Parameters!$C$17)*C80+Parameters!$C$18+Parameters!$C$6</f>
        <v>263470.75522293919</v>
      </c>
      <c r="O80" s="7">
        <f>(Parameters!$C$15+Parameters!$C$17)*D80+Parameters!$C$18+Parameters!$C$6</f>
        <v>266147.718619416</v>
      </c>
      <c r="P80" s="7">
        <f>(Parameters!$C$15+Parameters!$C$17)*E80+Parameters!$C$18+Parameters!$C$6</f>
        <v>267474.99652654288</v>
      </c>
      <c r="Q80" s="7">
        <f>(Parameters!$C$15+Parameters!$C$17)*F80+Parameters!$C$18+Parameters!$C$6</f>
        <v>266940.71171812632</v>
      </c>
      <c r="R80" s="7">
        <f>(Parameters!$C$15+Parameters!$C$17)*G80+Parameters!$C$18+Parameters!$C$6</f>
        <v>269715.31868728215</v>
      </c>
      <c r="S80" s="7">
        <f>(Parameters!$C$15+Parameters!$C$17)*H80+Parameters!$C$18+Parameters!$C$6</f>
        <v>273019.76855605422</v>
      </c>
      <c r="T80" s="7">
        <f>(Parameters!$C$15+Parameters!$C$17)*I80+Parameters!$C$18+Parameters!$C$6</f>
        <v>275930.66265411471</v>
      </c>
      <c r="U80" s="7">
        <f>(Parameters!$C$15+Parameters!$C$17)*J80+Parameters!$C$18+Parameters!$C$6</f>
        <v>281155.31520726625</v>
      </c>
      <c r="V80" s="7">
        <f>(Parameters!$C$15+Parameters!$C$17)*K80+Parameters!$C$18+Parameters!$C$6</f>
        <v>286111.1414125734</v>
      </c>
      <c r="W80" s="7">
        <f>(Parameters!$C$15+Parameters!$C$17)*L80+Parameters!$C$18+Parameters!$C$6</f>
        <v>286483.48969073279</v>
      </c>
      <c r="Y80" s="7">
        <f>C80*Parameters!$C$16</f>
        <v>322537.83355782105</v>
      </c>
      <c r="Z80" s="7">
        <f>D80*Parameters!$C$16</f>
        <v>327885.06794228352</v>
      </c>
      <c r="AA80" s="7">
        <f>E80*Parameters!$C$16</f>
        <v>330536.3055617694</v>
      </c>
      <c r="AB80" s="7">
        <f>F80*Parameters!$C$16</f>
        <v>329469.07165695739</v>
      </c>
      <c r="AC80" s="7">
        <f>G80*Parameters!$C$16</f>
        <v>335011.34907784616</v>
      </c>
      <c r="AD80" s="7">
        <f>H80*Parameters!$C$16</f>
        <v>341611.98769071826</v>
      </c>
      <c r="AE80" s="7">
        <f>I80*Parameters!$C$16</f>
        <v>347426.49865159416</v>
      </c>
      <c r="AF80" s="7">
        <f>J80*Parameters!$C$16</f>
        <v>357862.74212651438</v>
      </c>
      <c r="AG80" s="7">
        <f>K80*Parameters!$C$16</f>
        <v>367762.00497161533</v>
      </c>
      <c r="AH80" s="7">
        <f>L80*Parameters!$C$16</f>
        <v>368505.77065723878</v>
      </c>
      <c r="AJ80" s="6">
        <f t="shared" si="37"/>
        <v>72</v>
      </c>
      <c r="AK80" s="6">
        <f t="shared" si="40"/>
        <v>59067.078334881866</v>
      </c>
      <c r="AL80" s="6">
        <f t="shared" si="41"/>
        <v>61737.349322867522</v>
      </c>
      <c r="AM80" s="6">
        <f t="shared" si="42"/>
        <v>63061.309035226528</v>
      </c>
      <c r="AN80" s="6">
        <f t="shared" si="43"/>
        <v>62528.359938831069</v>
      </c>
      <c r="AO80" s="6">
        <f t="shared" si="44"/>
        <v>65296.030390564003</v>
      </c>
      <c r="AP80" s="6">
        <f t="shared" si="45"/>
        <v>68592.219134664047</v>
      </c>
      <c r="AQ80" s="6">
        <f t="shared" si="46"/>
        <v>71495.835997479444</v>
      </c>
      <c r="AR80" s="6">
        <f t="shared" si="47"/>
        <v>76707.42691924813</v>
      </c>
      <c r="AS80" s="6">
        <f t="shared" si="47"/>
        <v>81650.863559041929</v>
      </c>
      <c r="AT80" s="6">
        <f t="shared" si="47"/>
        <v>82022.28096650599</v>
      </c>
      <c r="AU80" s="6"/>
      <c r="AV80" s="6">
        <f t="shared" si="38"/>
        <v>72</v>
      </c>
      <c r="AW80" s="6">
        <f t="shared" si="39"/>
        <v>692159</v>
      </c>
      <c r="BA80" s="20"/>
    </row>
    <row r="81" spans="2:54" x14ac:dyDescent="0.35">
      <c r="B81">
        <v>73</v>
      </c>
      <c r="C81" s="4">
        <f>'Budget pizza per day'!B77*Parameters!$C$7</f>
        <v>39849.020457213483</v>
      </c>
      <c r="D81" s="4">
        <f>'Budget pizza per day'!C77*Parameters!$C$7</f>
        <v>39901.173564484874</v>
      </c>
      <c r="E81" s="4">
        <f>'Budget pizza per day'!D77*Parameters!$C$7</f>
        <v>39743.41760559431</v>
      </c>
      <c r="F81" s="4">
        <f>'Budget pizza per day'!E77*Parameters!$C$7</f>
        <v>39373.397437078653</v>
      </c>
      <c r="G81" s="4">
        <f>'Budget pizza per day'!F77*Parameters!$C$7</f>
        <v>39780.281431378324</v>
      </c>
      <c r="H81" s="4">
        <f>'Budget pizza per day'!G77*Parameters!$C$7</f>
        <v>40682.176070944661</v>
      </c>
      <c r="I81" s="4">
        <f>'Budget pizza per day'!H77*Parameters!$C$7</f>
        <v>40901.858574276499</v>
      </c>
      <c r="J81" s="4">
        <f>'Budget pizza per day'!I77*Parameters!$C$7</f>
        <v>41077.391870224135</v>
      </c>
      <c r="K81" s="4">
        <f>'Budget pizza per day'!J77*Parameters!$C$7</f>
        <v>41173.366352465047</v>
      </c>
      <c r="L81" s="4">
        <f>'Budget pizza per day'!K77*Parameters!$C$7</f>
        <v>41137.040925148707</v>
      </c>
      <c r="M81" s="4"/>
      <c r="N81" s="48">
        <f>(Parameters!$C$15+Parameters!$C$17)*C81+Parameters!$C$18+Parameters!$C$6</f>
        <v>261396.08182885393</v>
      </c>
      <c r="O81" s="7">
        <f>(Parameters!$C$15+Parameters!$C$17)*D81+Parameters!$C$18+Parameters!$C$6</f>
        <v>261604.6942579395</v>
      </c>
      <c r="P81" s="7">
        <f>(Parameters!$C$15+Parameters!$C$17)*E81+Parameters!$C$18+Parameters!$C$6</f>
        <v>260973.67042237724</v>
      </c>
      <c r="Q81" s="7">
        <f>(Parameters!$C$15+Parameters!$C$17)*F81+Parameters!$C$18+Parameters!$C$6</f>
        <v>259493.58974831461</v>
      </c>
      <c r="R81" s="7">
        <f>(Parameters!$C$15+Parameters!$C$17)*G81+Parameters!$C$18+Parameters!$C$6</f>
        <v>261121.1257255133</v>
      </c>
      <c r="S81" s="7">
        <f>(Parameters!$C$15+Parameters!$C$17)*H81+Parameters!$C$18+Parameters!$C$6</f>
        <v>264728.70428377867</v>
      </c>
      <c r="T81" s="7">
        <f>(Parameters!$C$15+Parameters!$C$17)*I81+Parameters!$C$18+Parameters!$C$6</f>
        <v>265607.434297106</v>
      </c>
      <c r="U81" s="7">
        <f>(Parameters!$C$15+Parameters!$C$17)*J81+Parameters!$C$18+Parameters!$C$6</f>
        <v>266309.56748089654</v>
      </c>
      <c r="V81" s="7">
        <f>(Parameters!$C$15+Parameters!$C$17)*K81+Parameters!$C$18+Parameters!$C$6</f>
        <v>266693.46540986019</v>
      </c>
      <c r="W81" s="7">
        <f>(Parameters!$C$15+Parameters!$C$17)*L81+Parameters!$C$18+Parameters!$C$6</f>
        <v>266548.1637005948</v>
      </c>
      <c r="Y81" s="7">
        <f>C81*Parameters!$C$16</f>
        <v>318393.67345313571</v>
      </c>
      <c r="Z81" s="7">
        <f>D81*Parameters!$C$16</f>
        <v>318810.37678023416</v>
      </c>
      <c r="AA81" s="7">
        <f>E81*Parameters!$C$16</f>
        <v>317549.90666869853</v>
      </c>
      <c r="AB81" s="7">
        <f>F81*Parameters!$C$16</f>
        <v>314593.44552225847</v>
      </c>
      <c r="AC81" s="7">
        <f>G81*Parameters!$C$16</f>
        <v>317844.4486367128</v>
      </c>
      <c r="AD81" s="7">
        <f>H81*Parameters!$C$16</f>
        <v>325050.58680684783</v>
      </c>
      <c r="AE81" s="7">
        <f>I81*Parameters!$C$16</f>
        <v>326805.85000846925</v>
      </c>
      <c r="AF81" s="7">
        <f>J81*Parameters!$C$16</f>
        <v>328208.36104309087</v>
      </c>
      <c r="AG81" s="7">
        <f>K81*Parameters!$C$16</f>
        <v>328975.19715619576</v>
      </c>
      <c r="AH81" s="7">
        <f>L81*Parameters!$C$16</f>
        <v>328684.95699193818</v>
      </c>
      <c r="AJ81" s="6">
        <f t="shared" si="37"/>
        <v>73</v>
      </c>
      <c r="AK81" s="6">
        <f t="shared" si="40"/>
        <v>56997.591624281777</v>
      </c>
      <c r="AL81" s="6">
        <f t="shared" si="41"/>
        <v>57205.682522294665</v>
      </c>
      <c r="AM81" s="6">
        <f t="shared" si="42"/>
        <v>56576.236246321292</v>
      </c>
      <c r="AN81" s="6">
        <f t="shared" si="43"/>
        <v>55099.855773943855</v>
      </c>
      <c r="AO81" s="6">
        <f t="shared" si="44"/>
        <v>56723.322911199502</v>
      </c>
      <c r="AP81" s="6">
        <f t="shared" si="45"/>
        <v>60321.882523069158</v>
      </c>
      <c r="AQ81" s="6">
        <f t="shared" si="46"/>
        <v>61198.415711363254</v>
      </c>
      <c r="AR81" s="6">
        <f t="shared" si="47"/>
        <v>61898.793562194332</v>
      </c>
      <c r="AS81" s="6">
        <f t="shared" si="47"/>
        <v>62281.731746335572</v>
      </c>
      <c r="AT81" s="6">
        <f t="shared" si="47"/>
        <v>62136.793291343376</v>
      </c>
      <c r="AU81" s="6"/>
      <c r="AV81" s="6">
        <f t="shared" si="38"/>
        <v>73</v>
      </c>
      <c r="AW81" s="6">
        <f t="shared" si="39"/>
        <v>590440</v>
      </c>
      <c r="BA81" s="20"/>
    </row>
    <row r="82" spans="2:54" x14ac:dyDescent="0.35">
      <c r="B82">
        <v>74</v>
      </c>
      <c r="C82" s="4">
        <f>'Budget pizza per day'!B78*Parameters!$C$7</f>
        <v>40669.865982839547</v>
      </c>
      <c r="D82" s="4">
        <f>'Budget pizza per day'!C78*Parameters!$C$7</f>
        <v>40392.214996875948</v>
      </c>
      <c r="E82" s="4">
        <f>'Budget pizza per day'!D78*Parameters!$C$7</f>
        <v>40190.283092922124</v>
      </c>
      <c r="F82" s="4">
        <f>'Budget pizza per day'!E78*Parameters!$C$7</f>
        <v>40686.552699582746</v>
      </c>
      <c r="G82" s="4">
        <f>'Budget pizza per day'!F78*Parameters!$C$7</f>
        <v>40509.230185094209</v>
      </c>
      <c r="H82" s="4">
        <f>'Budget pizza per day'!G78*Parameters!$C$7</f>
        <v>40180.416488086456</v>
      </c>
      <c r="I82" s="4">
        <f>'Budget pizza per day'!H78*Parameters!$C$7</f>
        <v>40707.191662324018</v>
      </c>
      <c r="J82" s="4">
        <f>'Budget pizza per day'!I78*Parameters!$C$7</f>
        <v>41516.57869701762</v>
      </c>
      <c r="K82" s="4">
        <f>'Budget pizza per day'!J78*Parameters!$C$7</f>
        <v>42157.075649187813</v>
      </c>
      <c r="L82" s="4">
        <f>'Budget pizza per day'!K78*Parameters!$C$7</f>
        <v>42558.705579821821</v>
      </c>
      <c r="M82" s="4"/>
      <c r="N82" s="48">
        <f>(Parameters!$C$15+Parameters!$C$17)*C82+Parameters!$C$18+Parameters!$C$6</f>
        <v>264679.46393135819</v>
      </c>
      <c r="O82" s="7">
        <f>(Parameters!$C$15+Parameters!$C$17)*D82+Parameters!$C$18+Parameters!$C$6</f>
        <v>263568.85998750379</v>
      </c>
      <c r="P82" s="7">
        <f>(Parameters!$C$15+Parameters!$C$17)*E82+Parameters!$C$18+Parameters!$C$6</f>
        <v>262761.13237168849</v>
      </c>
      <c r="Q82" s="7">
        <f>(Parameters!$C$15+Parameters!$C$17)*F82+Parameters!$C$18+Parameters!$C$6</f>
        <v>264746.21079833095</v>
      </c>
      <c r="R82" s="7">
        <f>(Parameters!$C$15+Parameters!$C$17)*G82+Parameters!$C$18+Parameters!$C$6</f>
        <v>264036.92074037681</v>
      </c>
      <c r="S82" s="7">
        <f>(Parameters!$C$15+Parameters!$C$17)*H82+Parameters!$C$18+Parameters!$C$6</f>
        <v>262721.66595234582</v>
      </c>
      <c r="T82" s="7">
        <f>(Parameters!$C$15+Parameters!$C$17)*I82+Parameters!$C$18+Parameters!$C$6</f>
        <v>264828.76664929604</v>
      </c>
      <c r="U82" s="7">
        <f>(Parameters!$C$15+Parameters!$C$17)*J82+Parameters!$C$18+Parameters!$C$6</f>
        <v>268066.31478807051</v>
      </c>
      <c r="V82" s="7">
        <f>(Parameters!$C$15+Parameters!$C$17)*K82+Parameters!$C$18+Parameters!$C$6</f>
        <v>270628.30259675125</v>
      </c>
      <c r="W82" s="7">
        <f>(Parameters!$C$15+Parameters!$C$17)*L82+Parameters!$C$18+Parameters!$C$6</f>
        <v>272234.82231928728</v>
      </c>
      <c r="Y82" s="7">
        <f>C82*Parameters!$C$16</f>
        <v>324952.22920288797</v>
      </c>
      <c r="Z82" s="7">
        <f>D82*Parameters!$C$16</f>
        <v>322733.79782503884</v>
      </c>
      <c r="AA82" s="7">
        <f>E82*Parameters!$C$16</f>
        <v>321120.36191244778</v>
      </c>
      <c r="AB82" s="7">
        <f>F82*Parameters!$C$16</f>
        <v>325085.55606966617</v>
      </c>
      <c r="AC82" s="7">
        <f>G82*Parameters!$C$16</f>
        <v>323668.74917890277</v>
      </c>
      <c r="AD82" s="7">
        <f>H82*Parameters!$C$16</f>
        <v>321041.52773981082</v>
      </c>
      <c r="AE82" s="7">
        <f>I82*Parameters!$C$16</f>
        <v>325250.46138196893</v>
      </c>
      <c r="AF82" s="7">
        <f>J82*Parameters!$C$16</f>
        <v>331717.46378917078</v>
      </c>
      <c r="AG82" s="7">
        <f>K82*Parameters!$C$16</f>
        <v>336835.03443701065</v>
      </c>
      <c r="AH82" s="7">
        <f>L82*Parameters!$C$16</f>
        <v>340044.05758277635</v>
      </c>
      <c r="AJ82" s="6">
        <f t="shared" si="37"/>
        <v>74</v>
      </c>
      <c r="AK82" s="6">
        <f t="shared" si="40"/>
        <v>60272.765271529788</v>
      </c>
      <c r="AL82" s="6">
        <f t="shared" si="41"/>
        <v>59164.93783753505</v>
      </c>
      <c r="AM82" s="6">
        <f t="shared" si="42"/>
        <v>58359.22954075929</v>
      </c>
      <c r="AN82" s="6">
        <f t="shared" si="43"/>
        <v>60339.345271335216</v>
      </c>
      <c r="AO82" s="6">
        <f t="shared" si="44"/>
        <v>59631.828438525961</v>
      </c>
      <c r="AP82" s="6">
        <f t="shared" si="45"/>
        <v>58319.861787464994</v>
      </c>
      <c r="AQ82" s="6">
        <f t="shared" si="46"/>
        <v>60421.694732672884</v>
      </c>
      <c r="AR82" s="6">
        <f t="shared" si="47"/>
        <v>63651.149001100275</v>
      </c>
      <c r="AS82" s="6">
        <f t="shared" si="47"/>
        <v>66206.731840259396</v>
      </c>
      <c r="AT82" s="6">
        <f t="shared" si="47"/>
        <v>67809.23526348907</v>
      </c>
      <c r="AU82" s="6"/>
      <c r="AV82" s="6">
        <f t="shared" si="38"/>
        <v>74</v>
      </c>
      <c r="AW82" s="6">
        <f t="shared" si="39"/>
        <v>614177</v>
      </c>
      <c r="BA82" s="20"/>
    </row>
    <row r="83" spans="2:54" x14ac:dyDescent="0.35">
      <c r="B83">
        <v>75</v>
      </c>
      <c r="C83" s="4">
        <f>'Budget pizza per day'!B79*Parameters!$C$7</f>
        <v>40210.118452341128</v>
      </c>
      <c r="D83" s="4">
        <f>'Budget pizza per day'!C79*Parameters!$C$7</f>
        <v>40138.93348323409</v>
      </c>
      <c r="E83" s="4">
        <f>'Budget pizza per day'!D79*Parameters!$C$7</f>
        <v>40761.63596255095</v>
      </c>
      <c r="F83" s="4">
        <f>'Budget pizza per day'!E79*Parameters!$C$7</f>
        <v>40809.756289959914</v>
      </c>
      <c r="G83" s="4">
        <f>'Budget pizza per day'!F79*Parameters!$C$7</f>
        <v>41002.126503586915</v>
      </c>
      <c r="H83" s="4">
        <f>'Budget pizza per day'!G79*Parameters!$C$7</f>
        <v>41193.311656259903</v>
      </c>
      <c r="I83" s="4">
        <f>'Budget pizza per day'!H79*Parameters!$C$7</f>
        <v>41194.89047503005</v>
      </c>
      <c r="J83" s="4">
        <f>'Budget pizza per day'!I79*Parameters!$C$7</f>
        <v>40837.947020492458</v>
      </c>
      <c r="K83" s="4">
        <f>'Budget pizza per day'!J79*Parameters!$C$7</f>
        <v>40830.635594262458</v>
      </c>
      <c r="L83" s="4">
        <f>'Budget pizza per day'!K79*Parameters!$C$7</f>
        <v>41356.043672415741</v>
      </c>
      <c r="M83" s="4"/>
      <c r="N83" s="48">
        <f>(Parameters!$C$15+Parameters!$C$17)*C83+Parameters!$C$18+Parameters!$C$6</f>
        <v>262840.47380936448</v>
      </c>
      <c r="O83" s="7">
        <f>(Parameters!$C$15+Parameters!$C$17)*D83+Parameters!$C$18+Parameters!$C$6</f>
        <v>262555.73393293633</v>
      </c>
      <c r="P83" s="7">
        <f>(Parameters!$C$15+Parameters!$C$17)*E83+Parameters!$C$18+Parameters!$C$6</f>
        <v>265046.5438502038</v>
      </c>
      <c r="Q83" s="7">
        <f>(Parameters!$C$15+Parameters!$C$17)*F83+Parameters!$C$18+Parameters!$C$6</f>
        <v>265239.02515983966</v>
      </c>
      <c r="R83" s="7">
        <f>(Parameters!$C$15+Parameters!$C$17)*G83+Parameters!$C$18+Parameters!$C$6</f>
        <v>266008.50601434766</v>
      </c>
      <c r="S83" s="7">
        <f>(Parameters!$C$15+Parameters!$C$17)*H83+Parameters!$C$18+Parameters!$C$6</f>
        <v>266773.24662503961</v>
      </c>
      <c r="T83" s="7">
        <f>(Parameters!$C$15+Parameters!$C$17)*I83+Parameters!$C$18+Parameters!$C$6</f>
        <v>266779.56190012023</v>
      </c>
      <c r="U83" s="7">
        <f>(Parameters!$C$15+Parameters!$C$17)*J83+Parameters!$C$18+Parameters!$C$6</f>
        <v>265351.78808196983</v>
      </c>
      <c r="V83" s="7">
        <f>(Parameters!$C$15+Parameters!$C$17)*K83+Parameters!$C$18+Parameters!$C$6</f>
        <v>265322.5423770498</v>
      </c>
      <c r="W83" s="7">
        <f>(Parameters!$C$15+Parameters!$C$17)*L83+Parameters!$C$18+Parameters!$C$6</f>
        <v>267424.17468966299</v>
      </c>
      <c r="Y83" s="7">
        <f>C83*Parameters!$C$16</f>
        <v>321278.8464342056</v>
      </c>
      <c r="Z83" s="7">
        <f>D83*Parameters!$C$16</f>
        <v>320710.0785310404</v>
      </c>
      <c r="AA83" s="7">
        <f>E83*Parameters!$C$16</f>
        <v>325685.47134078213</v>
      </c>
      <c r="AB83" s="7">
        <f>F83*Parameters!$C$16</f>
        <v>326069.95275677973</v>
      </c>
      <c r="AC83" s="7">
        <f>G83*Parameters!$C$16</f>
        <v>327606.99076365947</v>
      </c>
      <c r="AD83" s="7">
        <f>H83*Parameters!$C$16</f>
        <v>329134.56013351661</v>
      </c>
      <c r="AE83" s="7">
        <f>I83*Parameters!$C$16</f>
        <v>329147.17489549011</v>
      </c>
      <c r="AF83" s="7">
        <f>J83*Parameters!$C$16</f>
        <v>326295.19669373473</v>
      </c>
      <c r="AG83" s="7">
        <f>K83*Parameters!$C$16</f>
        <v>326236.77839815704</v>
      </c>
      <c r="AH83" s="7">
        <f>L83*Parameters!$C$16</f>
        <v>330434.78894260176</v>
      </c>
      <c r="AJ83" s="6">
        <f t="shared" si="37"/>
        <v>75</v>
      </c>
      <c r="AK83" s="6">
        <f t="shared" si="40"/>
        <v>58438.372624841111</v>
      </c>
      <c r="AL83" s="6">
        <f t="shared" si="41"/>
        <v>58154.344598104071</v>
      </c>
      <c r="AM83" s="6">
        <f t="shared" si="42"/>
        <v>60638.927490578324</v>
      </c>
      <c r="AN83" s="6">
        <f t="shared" si="43"/>
        <v>60830.927596940077</v>
      </c>
      <c r="AO83" s="6">
        <f t="shared" si="44"/>
        <v>61598.484749311814</v>
      </c>
      <c r="AP83" s="6">
        <f t="shared" si="45"/>
        <v>62361.313508477004</v>
      </c>
      <c r="AQ83" s="6">
        <f t="shared" si="46"/>
        <v>62367.612995369884</v>
      </c>
      <c r="AR83" s="6">
        <f t="shared" si="47"/>
        <v>60943.408611764899</v>
      </c>
      <c r="AS83" s="6">
        <f t="shared" si="47"/>
        <v>60914.236021107237</v>
      </c>
      <c r="AT83" s="6">
        <f t="shared" si="47"/>
        <v>63010.614252938773</v>
      </c>
      <c r="AU83" s="6"/>
      <c r="AV83" s="6">
        <f t="shared" si="38"/>
        <v>75</v>
      </c>
      <c r="AW83" s="6">
        <f t="shared" si="39"/>
        <v>609258</v>
      </c>
      <c r="BA83" s="20"/>
      <c r="BB83" s="20"/>
    </row>
    <row r="84" spans="2:54" x14ac:dyDescent="0.35">
      <c r="B84">
        <v>76</v>
      </c>
      <c r="C84" s="4">
        <f>'Budget pizza per day'!B80*Parameters!$C$7</f>
        <v>40050.837902089792</v>
      </c>
      <c r="D84" s="4">
        <f>'Budget pizza per day'!C80*Parameters!$C$7</f>
        <v>40104.346332343943</v>
      </c>
      <c r="E84" s="4">
        <f>'Budget pizza per day'!D80*Parameters!$C$7</f>
        <v>40739.664307659965</v>
      </c>
      <c r="F84" s="4">
        <f>'Budget pizza per day'!E80*Parameters!$C$7</f>
        <v>41719.804339624519</v>
      </c>
      <c r="G84" s="4">
        <f>'Budget pizza per day'!F80*Parameters!$C$7</f>
        <v>42849.480117220024</v>
      </c>
      <c r="H84" s="4">
        <f>'Budget pizza per day'!G80*Parameters!$C$7</f>
        <v>43814.05369269642</v>
      </c>
      <c r="I84" s="4">
        <f>'Budget pizza per day'!H80*Parameters!$C$7</f>
        <v>43420.634695281216</v>
      </c>
      <c r="J84" s="4">
        <f>'Budget pizza per day'!I80*Parameters!$C$7</f>
        <v>43253.958267169859</v>
      </c>
      <c r="K84" s="4">
        <f>'Budget pizza per day'!J80*Parameters!$C$7</f>
        <v>43098.759806087364</v>
      </c>
      <c r="L84" s="4">
        <f>'Budget pizza per day'!K80*Parameters!$C$7</f>
        <v>42510.158613097294</v>
      </c>
      <c r="M84" s="4"/>
      <c r="N84" s="48">
        <f>(Parameters!$C$15+Parameters!$C$17)*C84+Parameters!$C$18+Parameters!$C$6</f>
        <v>262203.35160835914</v>
      </c>
      <c r="O84" s="7">
        <f>(Parameters!$C$15+Parameters!$C$17)*D84+Parameters!$C$18+Parameters!$C$6</f>
        <v>262417.38532937574</v>
      </c>
      <c r="P84" s="7">
        <f>(Parameters!$C$15+Parameters!$C$17)*E84+Parameters!$C$18+Parameters!$C$6</f>
        <v>264958.65723063983</v>
      </c>
      <c r="Q84" s="7">
        <f>(Parameters!$C$15+Parameters!$C$17)*F84+Parameters!$C$18+Parameters!$C$6</f>
        <v>268879.21735849808</v>
      </c>
      <c r="R84" s="7">
        <f>(Parameters!$C$15+Parameters!$C$17)*G84+Parameters!$C$18+Parameters!$C$6</f>
        <v>273397.9204688801</v>
      </c>
      <c r="S84" s="7">
        <f>(Parameters!$C$15+Parameters!$C$17)*H84+Parameters!$C$18+Parameters!$C$6</f>
        <v>277256.21477078565</v>
      </c>
      <c r="T84" s="7">
        <f>(Parameters!$C$15+Parameters!$C$17)*I84+Parameters!$C$18+Parameters!$C$6</f>
        <v>275682.53878112487</v>
      </c>
      <c r="U84" s="7">
        <f>(Parameters!$C$15+Parameters!$C$17)*J84+Parameters!$C$18+Parameters!$C$6</f>
        <v>275015.83306867944</v>
      </c>
      <c r="V84" s="7">
        <f>(Parameters!$C$15+Parameters!$C$17)*K84+Parameters!$C$18+Parameters!$C$6</f>
        <v>274395.03922434943</v>
      </c>
      <c r="W84" s="7">
        <f>(Parameters!$C$15+Parameters!$C$17)*L84+Parameters!$C$18+Parameters!$C$6</f>
        <v>272040.6344523892</v>
      </c>
      <c r="Y84" s="7">
        <f>C84*Parameters!$C$16</f>
        <v>320006.19483769743</v>
      </c>
      <c r="Z84" s="7">
        <f>D84*Parameters!$C$16</f>
        <v>320433.7271954281</v>
      </c>
      <c r="AA84" s="7">
        <f>E84*Parameters!$C$16</f>
        <v>325509.9178182031</v>
      </c>
      <c r="AB84" s="7">
        <f>F84*Parameters!$C$16</f>
        <v>333341.23667359992</v>
      </c>
      <c r="AC84" s="7">
        <f>G84*Parameters!$C$16</f>
        <v>342367.34613658802</v>
      </c>
      <c r="AD84" s="7">
        <f>H84*Parameters!$C$16</f>
        <v>350074.28900464438</v>
      </c>
      <c r="AE84" s="7">
        <f>I84*Parameters!$C$16</f>
        <v>346930.87121529691</v>
      </c>
      <c r="AF84" s="7">
        <f>J84*Parameters!$C$16</f>
        <v>345599.12655468716</v>
      </c>
      <c r="AG84" s="7">
        <f>K84*Parameters!$C$16</f>
        <v>344359.09085063805</v>
      </c>
      <c r="AH84" s="7">
        <f>L84*Parameters!$C$16</f>
        <v>339656.16731864738</v>
      </c>
      <c r="AJ84" s="6">
        <f t="shared" si="37"/>
        <v>76</v>
      </c>
      <c r="AK84" s="6">
        <f t="shared" si="40"/>
        <v>57802.843229338294</v>
      </c>
      <c r="AL84" s="6">
        <f t="shared" si="41"/>
        <v>58016.34186605236</v>
      </c>
      <c r="AM84" s="6">
        <f t="shared" si="42"/>
        <v>60551.260587563273</v>
      </c>
      <c r="AN84" s="6">
        <f t="shared" si="43"/>
        <v>64462.019315101847</v>
      </c>
      <c r="AO84" s="6">
        <f t="shared" si="44"/>
        <v>68969.425667707925</v>
      </c>
      <c r="AP84" s="6">
        <f t="shared" si="45"/>
        <v>72818.07423385873</v>
      </c>
      <c r="AQ84" s="6">
        <f t="shared" si="46"/>
        <v>71248.332434172044</v>
      </c>
      <c r="AR84" s="6">
        <f t="shared" si="47"/>
        <v>70583.293486007722</v>
      </c>
      <c r="AS84" s="6">
        <f t="shared" si="47"/>
        <v>69964.051626288623</v>
      </c>
      <c r="AT84" s="6">
        <f t="shared" si="47"/>
        <v>67615.532866258174</v>
      </c>
      <c r="AU84" s="6"/>
      <c r="AV84" s="6">
        <f t="shared" si="38"/>
        <v>76</v>
      </c>
      <c r="AW84" s="6">
        <f t="shared" si="39"/>
        <v>662031</v>
      </c>
      <c r="BA84" s="20"/>
    </row>
    <row r="85" spans="2:54" x14ac:dyDescent="0.35">
      <c r="B85">
        <v>77</v>
      </c>
      <c r="C85" s="4">
        <f>'Budget pizza per day'!B81*Parameters!$C$7</f>
        <v>40132.623200058151</v>
      </c>
      <c r="D85" s="4">
        <f>'Budget pizza per day'!C81*Parameters!$C$7</f>
        <v>40164.115233767989</v>
      </c>
      <c r="E85" s="4">
        <f>'Budget pizza per day'!D81*Parameters!$C$7</f>
        <v>40265.781122911809</v>
      </c>
      <c r="F85" s="4">
        <f>'Budget pizza per day'!E81*Parameters!$C$7</f>
        <v>39969.518557823321</v>
      </c>
      <c r="G85" s="4">
        <f>'Budget pizza per day'!F81*Parameters!$C$7</f>
        <v>40229.425710185445</v>
      </c>
      <c r="H85" s="4">
        <f>'Budget pizza per day'!G81*Parameters!$C$7</f>
        <v>41137.182253247534</v>
      </c>
      <c r="I85" s="4">
        <f>'Budget pizza per day'!H81*Parameters!$C$7</f>
        <v>40982.933069794133</v>
      </c>
      <c r="J85" s="4">
        <f>'Budget pizza per day'!I81*Parameters!$C$7</f>
        <v>40434.62049784691</v>
      </c>
      <c r="K85" s="4">
        <f>'Budget pizza per day'!J81*Parameters!$C$7</f>
        <v>40033.888338606193</v>
      </c>
      <c r="L85" s="4">
        <f>'Budget pizza per day'!K81*Parameters!$C$7</f>
        <v>39545.311540362018</v>
      </c>
      <c r="M85" s="4"/>
      <c r="N85" s="48">
        <f>(Parameters!$C$15+Parameters!$C$17)*C85+Parameters!$C$18+Parameters!$C$6</f>
        <v>262530.49280023261</v>
      </c>
      <c r="O85" s="7">
        <f>(Parameters!$C$15+Parameters!$C$17)*D85+Parameters!$C$18+Parameters!$C$6</f>
        <v>262656.46093507193</v>
      </c>
      <c r="P85" s="7">
        <f>(Parameters!$C$15+Parameters!$C$17)*E85+Parameters!$C$18+Parameters!$C$6</f>
        <v>263063.12449164724</v>
      </c>
      <c r="Q85" s="7">
        <f>(Parameters!$C$15+Parameters!$C$17)*F85+Parameters!$C$18+Parameters!$C$6</f>
        <v>261878.07423129329</v>
      </c>
      <c r="R85" s="7">
        <f>(Parameters!$C$15+Parameters!$C$17)*G85+Parameters!$C$18+Parameters!$C$6</f>
        <v>262917.70284074178</v>
      </c>
      <c r="S85" s="7">
        <f>(Parameters!$C$15+Parameters!$C$17)*H85+Parameters!$C$18+Parameters!$C$6</f>
        <v>266548.72901299014</v>
      </c>
      <c r="T85" s="7">
        <f>(Parameters!$C$15+Parameters!$C$17)*I85+Parameters!$C$18+Parameters!$C$6</f>
        <v>265931.73227917653</v>
      </c>
      <c r="U85" s="7">
        <f>(Parameters!$C$15+Parameters!$C$17)*J85+Parameters!$C$18+Parameters!$C$6</f>
        <v>263738.48199138767</v>
      </c>
      <c r="V85" s="7">
        <f>(Parameters!$C$15+Parameters!$C$17)*K85+Parameters!$C$18+Parameters!$C$6</f>
        <v>262135.55335442477</v>
      </c>
      <c r="W85" s="7">
        <f>(Parameters!$C$15+Parameters!$C$17)*L85+Parameters!$C$18+Parameters!$C$6</f>
        <v>260181.24616144807</v>
      </c>
      <c r="Y85" s="7">
        <f>C85*Parameters!$C$16</f>
        <v>320659.65936846467</v>
      </c>
      <c r="Z85" s="7">
        <f>D85*Parameters!$C$16</f>
        <v>320911.28071780625</v>
      </c>
      <c r="AA85" s="7">
        <f>E85*Parameters!$C$16</f>
        <v>321723.59117206535</v>
      </c>
      <c r="AB85" s="7">
        <f>F85*Parameters!$C$16</f>
        <v>319356.45327700832</v>
      </c>
      <c r="AC85" s="7">
        <f>G85*Parameters!$C$16</f>
        <v>321433.11142438173</v>
      </c>
      <c r="AD85" s="7">
        <f>H85*Parameters!$C$16</f>
        <v>328686.08620344783</v>
      </c>
      <c r="AE85" s="7">
        <f>I85*Parameters!$C$16</f>
        <v>327453.63522765512</v>
      </c>
      <c r="AF85" s="7">
        <f>J85*Parameters!$C$16</f>
        <v>323072.61777779681</v>
      </c>
      <c r="AG85" s="7">
        <f>K85*Parameters!$C$16</f>
        <v>319870.7678254635</v>
      </c>
      <c r="AH85" s="7">
        <f>L85*Parameters!$C$16</f>
        <v>315967.03920749255</v>
      </c>
      <c r="AJ85" s="6">
        <f t="shared" si="37"/>
        <v>77</v>
      </c>
      <c r="AK85" s="6">
        <f t="shared" si="40"/>
        <v>58129.16656823206</v>
      </c>
      <c r="AL85" s="6">
        <f t="shared" si="41"/>
        <v>58254.819782734325</v>
      </c>
      <c r="AM85" s="6">
        <f t="shared" si="42"/>
        <v>58660.466680418118</v>
      </c>
      <c r="AN85" s="6">
        <f t="shared" si="43"/>
        <v>57478.379045715032</v>
      </c>
      <c r="AO85" s="6">
        <f t="shared" si="44"/>
        <v>58515.408583639946</v>
      </c>
      <c r="AP85" s="6">
        <f t="shared" si="45"/>
        <v>62137.357190457697</v>
      </c>
      <c r="AQ85" s="6">
        <f t="shared" si="46"/>
        <v>61521.902948478586</v>
      </c>
      <c r="AR85" s="6">
        <f t="shared" si="47"/>
        <v>59334.135786409141</v>
      </c>
      <c r="AS85" s="6">
        <f t="shared" si="47"/>
        <v>57735.214471038722</v>
      </c>
      <c r="AT85" s="6">
        <f t="shared" si="47"/>
        <v>55785.793046044477</v>
      </c>
      <c r="AU85" s="6"/>
      <c r="AV85" s="6">
        <f t="shared" si="38"/>
        <v>77</v>
      </c>
      <c r="AW85" s="6">
        <f t="shared" si="39"/>
        <v>587553</v>
      </c>
      <c r="BA85" s="20"/>
    </row>
    <row r="86" spans="2:54" x14ac:dyDescent="0.35">
      <c r="B86">
        <v>78</v>
      </c>
      <c r="C86" s="4">
        <f>'Budget pizza per day'!B82*Parameters!$C$7</f>
        <v>40786.854381646743</v>
      </c>
      <c r="D86" s="4">
        <f>'Budget pizza per day'!C82*Parameters!$C$7</f>
        <v>41656.815592349463</v>
      </c>
      <c r="E86" s="4">
        <f>'Budget pizza per day'!D82*Parameters!$C$7</f>
        <v>42283.431484539688</v>
      </c>
      <c r="F86" s="4">
        <f>'Budget pizza per day'!E82*Parameters!$C$7</f>
        <v>42839.672893043833</v>
      </c>
      <c r="G86" s="4">
        <f>'Budget pizza per day'!F82*Parameters!$C$7</f>
        <v>43222.379817019435</v>
      </c>
      <c r="H86" s="4">
        <f>'Budget pizza per day'!G82*Parameters!$C$7</f>
        <v>42909.773687388762</v>
      </c>
      <c r="I86" s="4">
        <f>'Budget pizza per day'!H82*Parameters!$C$7</f>
        <v>42837.096523763059</v>
      </c>
      <c r="J86" s="4">
        <f>'Budget pizza per day'!I82*Parameters!$C$7</f>
        <v>42819.050384949718</v>
      </c>
      <c r="K86" s="4">
        <f>'Budget pizza per day'!J82*Parameters!$C$7</f>
        <v>42923.921951368902</v>
      </c>
      <c r="L86" s="4">
        <f>'Budget pizza per day'!K82*Parameters!$C$7</f>
        <v>43819.062747412376</v>
      </c>
      <c r="M86" s="4"/>
      <c r="N86" s="48">
        <f>(Parameters!$C$15+Parameters!$C$17)*C86+Parameters!$C$18+Parameters!$C$6</f>
        <v>265147.41752658697</v>
      </c>
      <c r="O86" s="7">
        <f>(Parameters!$C$15+Parameters!$C$17)*D86+Parameters!$C$18+Parameters!$C$6</f>
        <v>268627.26236939785</v>
      </c>
      <c r="P86" s="7">
        <f>(Parameters!$C$15+Parameters!$C$17)*E86+Parameters!$C$18+Parameters!$C$6</f>
        <v>271133.72593815875</v>
      </c>
      <c r="Q86" s="7">
        <f>(Parameters!$C$15+Parameters!$C$17)*F86+Parameters!$C$18+Parameters!$C$6</f>
        <v>273358.69157217536</v>
      </c>
      <c r="R86" s="7">
        <f>(Parameters!$C$15+Parameters!$C$17)*G86+Parameters!$C$18+Parameters!$C$6</f>
        <v>274889.51926807774</v>
      </c>
      <c r="S86" s="7">
        <f>(Parameters!$C$15+Parameters!$C$17)*H86+Parameters!$C$18+Parameters!$C$6</f>
        <v>273639.09474955505</v>
      </c>
      <c r="T86" s="7">
        <f>(Parameters!$C$15+Parameters!$C$17)*I86+Parameters!$C$18+Parameters!$C$6</f>
        <v>273348.38609505224</v>
      </c>
      <c r="U86" s="7">
        <f>(Parameters!$C$15+Parameters!$C$17)*J86+Parameters!$C$18+Parameters!$C$6</f>
        <v>273276.20153979887</v>
      </c>
      <c r="V86" s="7">
        <f>(Parameters!$C$15+Parameters!$C$17)*K86+Parameters!$C$18+Parameters!$C$6</f>
        <v>273695.68780547561</v>
      </c>
      <c r="W86" s="7">
        <f>(Parameters!$C$15+Parameters!$C$17)*L86+Parameters!$C$18+Parameters!$C$6</f>
        <v>277276.2509896495</v>
      </c>
      <c r="Y86" s="7">
        <f>C86*Parameters!$C$16</f>
        <v>325886.9665093575</v>
      </c>
      <c r="Z86" s="7">
        <f>D86*Parameters!$C$16</f>
        <v>332837.9565828722</v>
      </c>
      <c r="AA86" s="7">
        <f>E86*Parameters!$C$16</f>
        <v>337844.61756147211</v>
      </c>
      <c r="AB86" s="7">
        <f>F86*Parameters!$C$16</f>
        <v>342288.98641542025</v>
      </c>
      <c r="AC86" s="7">
        <f>G86*Parameters!$C$16</f>
        <v>345346.81473798532</v>
      </c>
      <c r="AD86" s="7">
        <f>H86*Parameters!$C$16</f>
        <v>342849.0917622362</v>
      </c>
      <c r="AE86" s="7">
        <f>I86*Parameters!$C$16</f>
        <v>342268.40122486686</v>
      </c>
      <c r="AF86" s="7">
        <f>J86*Parameters!$C$16</f>
        <v>342124.21257574827</v>
      </c>
      <c r="AG86" s="7">
        <f>K86*Parameters!$C$16</f>
        <v>342962.13639143755</v>
      </c>
      <c r="AH86" s="7">
        <f>L86*Parameters!$C$16</f>
        <v>350114.3113518249</v>
      </c>
      <c r="AJ86" s="6">
        <f t="shared" si="37"/>
        <v>78</v>
      </c>
      <c r="AK86" s="6">
        <f t="shared" si="40"/>
        <v>60739.548982770531</v>
      </c>
      <c r="AL86" s="6">
        <f t="shared" si="41"/>
        <v>64210.694213474344</v>
      </c>
      <c r="AM86" s="6">
        <f t="shared" si="42"/>
        <v>66710.891623313364</v>
      </c>
      <c r="AN86" s="6">
        <f t="shared" si="43"/>
        <v>68930.29484324489</v>
      </c>
      <c r="AO86" s="6">
        <f t="shared" si="44"/>
        <v>70457.295469907578</v>
      </c>
      <c r="AP86" s="6">
        <f t="shared" si="45"/>
        <v>69209.997012681153</v>
      </c>
      <c r="AQ86" s="6">
        <f t="shared" si="46"/>
        <v>68920.015129814623</v>
      </c>
      <c r="AR86" s="6">
        <f t="shared" si="47"/>
        <v>68848.011035949399</v>
      </c>
      <c r="AS86" s="6">
        <f t="shared" si="47"/>
        <v>69266.448585961945</v>
      </c>
      <c r="AT86" s="6">
        <f t="shared" si="47"/>
        <v>72838.060362175398</v>
      </c>
      <c r="AU86" s="6"/>
      <c r="AV86" s="6">
        <f t="shared" si="38"/>
        <v>78</v>
      </c>
      <c r="AW86" s="6">
        <f t="shared" si="39"/>
        <v>680131</v>
      </c>
      <c r="BA86" s="20"/>
    </row>
    <row r="87" spans="2:54" x14ac:dyDescent="0.35">
      <c r="B87">
        <v>79</v>
      </c>
      <c r="C87" s="4">
        <f>'Budget pizza per day'!B83*Parameters!$C$7</f>
        <v>39914.78772359607</v>
      </c>
      <c r="D87" s="4">
        <f>'Budget pizza per day'!C83*Parameters!$C$7</f>
        <v>40190.163645315472</v>
      </c>
      <c r="E87" s="4">
        <f>'Budget pizza per day'!D83*Parameters!$C$7</f>
        <v>40562.77438454856</v>
      </c>
      <c r="F87" s="4">
        <f>'Budget pizza per day'!E83*Parameters!$C$7</f>
        <v>40786.441498303531</v>
      </c>
      <c r="G87" s="4">
        <f>'Budget pizza per day'!F83*Parameters!$C$7</f>
        <v>41165.551679002994</v>
      </c>
      <c r="H87" s="4">
        <f>'Budget pizza per day'!G83*Parameters!$C$7</f>
        <v>41265.52520733144</v>
      </c>
      <c r="I87" s="4">
        <f>'Budget pizza per day'!H83*Parameters!$C$7</f>
        <v>42051.423770132213</v>
      </c>
      <c r="J87" s="4">
        <f>'Budget pizza per day'!I83*Parameters!$C$7</f>
        <v>43121.841592471348</v>
      </c>
      <c r="K87" s="4">
        <f>'Budget pizza per day'!J83*Parameters!$C$7</f>
        <v>43695.933880697725</v>
      </c>
      <c r="L87" s="4">
        <f>'Budget pizza per day'!K83*Parameters!$C$7</f>
        <v>44747.148883284681</v>
      </c>
      <c r="M87" s="4"/>
      <c r="N87" s="48">
        <f>(Parameters!$C$15+Parameters!$C$17)*C87+Parameters!$C$18+Parameters!$C$6</f>
        <v>261659.15089438428</v>
      </c>
      <c r="O87" s="7">
        <f>(Parameters!$C$15+Parameters!$C$17)*D87+Parameters!$C$18+Parameters!$C$6</f>
        <v>262760.65458126192</v>
      </c>
      <c r="P87" s="7">
        <f>(Parameters!$C$15+Parameters!$C$17)*E87+Parameters!$C$18+Parameters!$C$6</f>
        <v>264251.09753819427</v>
      </c>
      <c r="Q87" s="7">
        <f>(Parameters!$C$15+Parameters!$C$17)*F87+Parameters!$C$18+Parameters!$C$6</f>
        <v>265145.7659932141</v>
      </c>
      <c r="R87" s="7">
        <f>(Parameters!$C$15+Parameters!$C$17)*G87+Parameters!$C$18+Parameters!$C$6</f>
        <v>266662.20671601198</v>
      </c>
      <c r="S87" s="7">
        <f>(Parameters!$C$15+Parameters!$C$17)*H87+Parameters!$C$18+Parameters!$C$6</f>
        <v>267062.10082932573</v>
      </c>
      <c r="T87" s="7">
        <f>(Parameters!$C$15+Parameters!$C$17)*I87+Parameters!$C$18+Parameters!$C$6</f>
        <v>270205.69508052885</v>
      </c>
      <c r="U87" s="7">
        <f>(Parameters!$C$15+Parameters!$C$17)*J87+Parameters!$C$18+Parameters!$C$6</f>
        <v>274487.36636988539</v>
      </c>
      <c r="V87" s="7">
        <f>(Parameters!$C$15+Parameters!$C$17)*K87+Parameters!$C$18+Parameters!$C$6</f>
        <v>276783.73552279093</v>
      </c>
      <c r="W87" s="7">
        <f>(Parameters!$C$15+Parameters!$C$17)*L87+Parameters!$C$18+Parameters!$C$6</f>
        <v>280988.59553313872</v>
      </c>
      <c r="Y87" s="7">
        <f>C87*Parameters!$C$16</f>
        <v>318919.1539115326</v>
      </c>
      <c r="Z87" s="7">
        <f>D87*Parameters!$C$16</f>
        <v>321119.4075260706</v>
      </c>
      <c r="AA87" s="7">
        <f>E87*Parameters!$C$16</f>
        <v>324096.56733254303</v>
      </c>
      <c r="AB87" s="7">
        <f>F87*Parameters!$C$16</f>
        <v>325883.66757144523</v>
      </c>
      <c r="AC87" s="7">
        <f>G87*Parameters!$C$16</f>
        <v>328912.75791523396</v>
      </c>
      <c r="AD87" s="7">
        <f>H87*Parameters!$C$16</f>
        <v>329711.54640657821</v>
      </c>
      <c r="AE87" s="7">
        <f>I87*Parameters!$C$16</f>
        <v>335990.87592335639</v>
      </c>
      <c r="AF87" s="7">
        <f>J87*Parameters!$C$16</f>
        <v>344543.51432384609</v>
      </c>
      <c r="AG87" s="7">
        <f>K87*Parameters!$C$16</f>
        <v>349130.51170677482</v>
      </c>
      <c r="AH87" s="7">
        <f>L87*Parameters!$C$16</f>
        <v>357529.7195774446</v>
      </c>
      <c r="AJ87" s="6">
        <f t="shared" si="37"/>
        <v>79</v>
      </c>
      <c r="AK87" s="6">
        <f t="shared" si="40"/>
        <v>57260.003017148323</v>
      </c>
      <c r="AL87" s="6">
        <f t="shared" si="41"/>
        <v>58358.752944808686</v>
      </c>
      <c r="AM87" s="6">
        <f t="shared" si="42"/>
        <v>59845.469794348755</v>
      </c>
      <c r="AN87" s="6">
        <f t="shared" si="43"/>
        <v>60737.901578231133</v>
      </c>
      <c r="AO87" s="6">
        <f t="shared" si="44"/>
        <v>62250.551199221984</v>
      </c>
      <c r="AP87" s="6">
        <f t="shared" si="45"/>
        <v>62649.445577252482</v>
      </c>
      <c r="AQ87" s="6">
        <f t="shared" si="46"/>
        <v>65785.18084282754</v>
      </c>
      <c r="AR87" s="6">
        <f t="shared" si="47"/>
        <v>70056.147953960695</v>
      </c>
      <c r="AS87" s="6">
        <f t="shared" si="47"/>
        <v>72346.776183983893</v>
      </c>
      <c r="AT87" s="6">
        <f t="shared" si="47"/>
        <v>76541.124044305878</v>
      </c>
      <c r="AU87" s="6"/>
      <c r="AV87" s="6">
        <f t="shared" si="38"/>
        <v>79</v>
      </c>
      <c r="AW87" s="6">
        <f t="shared" si="39"/>
        <v>645831</v>
      </c>
      <c r="BA87" s="20"/>
    </row>
    <row r="88" spans="2:54" x14ac:dyDescent="0.35">
      <c r="B88">
        <v>80</v>
      </c>
      <c r="C88" s="4">
        <f>'Budget pizza per day'!B84*Parameters!$C$7</f>
        <v>40149.578530465908</v>
      </c>
      <c r="D88" s="4">
        <f>'Budget pizza per day'!C84*Parameters!$C$7</f>
        <v>40334.068170570848</v>
      </c>
      <c r="E88" s="4">
        <f>'Budget pizza per day'!D84*Parameters!$C$7</f>
        <v>40541.322744314166</v>
      </c>
      <c r="F88" s="4">
        <f>'Budget pizza per day'!E84*Parameters!$C$7</f>
        <v>40263.598241783693</v>
      </c>
      <c r="G88" s="4">
        <f>'Budget pizza per day'!F84*Parameters!$C$7</f>
        <v>40329.540065350011</v>
      </c>
      <c r="H88" s="4">
        <f>'Budget pizza per day'!G84*Parameters!$C$7</f>
        <v>41151.740845632077</v>
      </c>
      <c r="I88" s="4">
        <f>'Budget pizza per day'!H84*Parameters!$C$7</f>
        <v>41817.502011800367</v>
      </c>
      <c r="J88" s="4">
        <f>'Budget pizza per day'!I84*Parameters!$C$7</f>
        <v>42547.104539770291</v>
      </c>
      <c r="K88" s="4">
        <f>'Budget pizza per day'!J84*Parameters!$C$7</f>
        <v>43380.837897364552</v>
      </c>
      <c r="L88" s="4">
        <f>'Budget pizza per day'!K84*Parameters!$C$7</f>
        <v>43706.170321267833</v>
      </c>
      <c r="M88" s="4"/>
      <c r="N88" s="48">
        <f>(Parameters!$C$15+Parameters!$C$17)*C88+Parameters!$C$18+Parameters!$C$6</f>
        <v>262598.31412186363</v>
      </c>
      <c r="O88" s="7">
        <f>(Parameters!$C$15+Parameters!$C$17)*D88+Parameters!$C$18+Parameters!$C$6</f>
        <v>263336.27268228342</v>
      </c>
      <c r="P88" s="7">
        <f>(Parameters!$C$15+Parameters!$C$17)*E88+Parameters!$C$18+Parameters!$C$6</f>
        <v>264165.29097725666</v>
      </c>
      <c r="Q88" s="7">
        <f>(Parameters!$C$15+Parameters!$C$17)*F88+Parameters!$C$18+Parameters!$C$6</f>
        <v>263054.39296713477</v>
      </c>
      <c r="R88" s="7">
        <f>(Parameters!$C$15+Parameters!$C$17)*G88+Parameters!$C$18+Parameters!$C$6</f>
        <v>263318.16026140004</v>
      </c>
      <c r="S88" s="7">
        <f>(Parameters!$C$15+Parameters!$C$17)*H88+Parameters!$C$18+Parameters!$C$6</f>
        <v>266606.96338252828</v>
      </c>
      <c r="T88" s="7">
        <f>(Parameters!$C$15+Parameters!$C$17)*I88+Parameters!$C$18+Parameters!$C$6</f>
        <v>269270.00804720144</v>
      </c>
      <c r="U88" s="7">
        <f>(Parameters!$C$15+Parameters!$C$17)*J88+Parameters!$C$18+Parameters!$C$6</f>
        <v>272188.41815908113</v>
      </c>
      <c r="V88" s="7">
        <f>(Parameters!$C$15+Parameters!$C$17)*K88+Parameters!$C$18+Parameters!$C$6</f>
        <v>275523.35158945818</v>
      </c>
      <c r="W88" s="7">
        <f>(Parameters!$C$15+Parameters!$C$17)*L88+Parameters!$C$18+Parameters!$C$6</f>
        <v>276824.6812850713</v>
      </c>
      <c r="Y88" s="7">
        <f>C88*Parameters!$C$16</f>
        <v>320795.13245842262</v>
      </c>
      <c r="Z88" s="7">
        <f>D88*Parameters!$C$16</f>
        <v>322269.20468286111</v>
      </c>
      <c r="AA88" s="7">
        <f>E88*Parameters!$C$16</f>
        <v>323925.16872707021</v>
      </c>
      <c r="AB88" s="7">
        <f>F88*Parameters!$C$16</f>
        <v>321706.14995185169</v>
      </c>
      <c r="AC88" s="7">
        <f>G88*Parameters!$C$16</f>
        <v>322233.02512214659</v>
      </c>
      <c r="AD88" s="7">
        <f>H88*Parameters!$C$16</f>
        <v>328802.40935660031</v>
      </c>
      <c r="AE88" s="7">
        <f>I88*Parameters!$C$16</f>
        <v>334121.84107428492</v>
      </c>
      <c r="AF88" s="7">
        <f>J88*Parameters!$C$16</f>
        <v>339951.36527276464</v>
      </c>
      <c r="AG88" s="7">
        <f>K88*Parameters!$C$16</f>
        <v>346612.89479994279</v>
      </c>
      <c r="AH88" s="7">
        <f>L88*Parameters!$C$16</f>
        <v>349212.30086692999</v>
      </c>
      <c r="AJ88" s="6">
        <f t="shared" si="37"/>
        <v>80</v>
      </c>
      <c r="AK88" s="6">
        <f t="shared" si="40"/>
        <v>58196.818336558994</v>
      </c>
      <c r="AL88" s="6">
        <f t="shared" si="41"/>
        <v>58932.932000577683</v>
      </c>
      <c r="AM88" s="6">
        <f t="shared" si="42"/>
        <v>59759.877749813546</v>
      </c>
      <c r="AN88" s="6">
        <f t="shared" si="43"/>
        <v>58651.756984716922</v>
      </c>
      <c r="AO88" s="6">
        <f t="shared" si="44"/>
        <v>58914.864860746544</v>
      </c>
      <c r="AP88" s="6">
        <f t="shared" si="45"/>
        <v>62195.445974072034</v>
      </c>
      <c r="AQ88" s="6">
        <f t="shared" si="46"/>
        <v>64851.833027083485</v>
      </c>
      <c r="AR88" s="6">
        <f t="shared" si="47"/>
        <v>67762.947113683505</v>
      </c>
      <c r="AS88" s="6">
        <f t="shared" si="47"/>
        <v>71089.543210484611</v>
      </c>
      <c r="AT88" s="6">
        <f t="shared" si="47"/>
        <v>72387.619581858686</v>
      </c>
      <c r="AU88" s="6"/>
      <c r="AV88" s="6">
        <f t="shared" si="38"/>
        <v>80</v>
      </c>
      <c r="AW88" s="6">
        <f t="shared" si="39"/>
        <v>632744</v>
      </c>
      <c r="BA88" s="20"/>
    </row>
    <row r="89" spans="2:54" x14ac:dyDescent="0.35">
      <c r="B89">
        <v>81</v>
      </c>
      <c r="C89" s="4">
        <f>'Budget pizza per day'!B85*Parameters!$C$7</f>
        <v>40563.561350428019</v>
      </c>
      <c r="D89" s="4">
        <f>'Budget pizza per day'!C85*Parameters!$C$7</f>
        <v>41134.181430518554</v>
      </c>
      <c r="E89" s="4">
        <f>'Budget pizza per day'!D85*Parameters!$C$7</f>
        <v>41079.167099232232</v>
      </c>
      <c r="F89" s="4">
        <f>'Budget pizza per day'!E85*Parameters!$C$7</f>
        <v>41105.918369723098</v>
      </c>
      <c r="G89" s="4">
        <f>'Budget pizza per day'!F85*Parameters!$C$7</f>
        <v>41491.654510255357</v>
      </c>
      <c r="H89" s="4">
        <f>'Budget pizza per day'!G85*Parameters!$C$7</f>
        <v>42218.282158562266</v>
      </c>
      <c r="I89" s="4">
        <f>'Budget pizza per day'!H85*Parameters!$C$7</f>
        <v>41944.85717400736</v>
      </c>
      <c r="J89" s="4">
        <f>'Budget pizza per day'!I85*Parameters!$C$7</f>
        <v>42013.171882322975</v>
      </c>
      <c r="K89" s="4">
        <f>'Budget pizza per day'!J85*Parameters!$C$7</f>
        <v>42700.548162087027</v>
      </c>
      <c r="L89" s="4">
        <f>'Budget pizza per day'!K85*Parameters!$C$7</f>
        <v>42440.179509616501</v>
      </c>
      <c r="M89" s="4"/>
      <c r="N89" s="48">
        <f>(Parameters!$C$15+Parameters!$C$17)*C89+Parameters!$C$18+Parameters!$C$6</f>
        <v>264254.24540171208</v>
      </c>
      <c r="O89" s="7">
        <f>(Parameters!$C$15+Parameters!$C$17)*D89+Parameters!$C$18+Parameters!$C$6</f>
        <v>266536.72572207422</v>
      </c>
      <c r="P89" s="7">
        <f>(Parameters!$C$15+Parameters!$C$17)*E89+Parameters!$C$18+Parameters!$C$6</f>
        <v>266316.66839692893</v>
      </c>
      <c r="Q89" s="7">
        <f>(Parameters!$C$15+Parameters!$C$17)*F89+Parameters!$C$18+Parameters!$C$6</f>
        <v>266423.67347889242</v>
      </c>
      <c r="R89" s="7">
        <f>(Parameters!$C$15+Parameters!$C$17)*G89+Parameters!$C$18+Parameters!$C$6</f>
        <v>267966.6180410214</v>
      </c>
      <c r="S89" s="7">
        <f>(Parameters!$C$15+Parameters!$C$17)*H89+Parameters!$C$18+Parameters!$C$6</f>
        <v>270873.12863424909</v>
      </c>
      <c r="T89" s="7">
        <f>(Parameters!$C$15+Parameters!$C$17)*I89+Parameters!$C$18+Parameters!$C$6</f>
        <v>269779.42869602947</v>
      </c>
      <c r="U89" s="7">
        <f>(Parameters!$C$15+Parameters!$C$17)*J89+Parameters!$C$18+Parameters!$C$6</f>
        <v>270052.6875292919</v>
      </c>
      <c r="V89" s="7">
        <f>(Parameters!$C$15+Parameters!$C$17)*K89+Parameters!$C$18+Parameters!$C$6</f>
        <v>272802.19264834811</v>
      </c>
      <c r="W89" s="7">
        <f>(Parameters!$C$15+Parameters!$C$17)*L89+Parameters!$C$18+Parameters!$C$6</f>
        <v>271760.718038466</v>
      </c>
      <c r="Y89" s="7">
        <f>C89*Parameters!$C$16</f>
        <v>324102.85518991988</v>
      </c>
      <c r="Z89" s="7">
        <f>D89*Parameters!$C$16</f>
        <v>328662.10962984327</v>
      </c>
      <c r="AA89" s="7">
        <f>E89*Parameters!$C$16</f>
        <v>328222.54512286553</v>
      </c>
      <c r="AB89" s="7">
        <f>F89*Parameters!$C$16</f>
        <v>328436.28777408757</v>
      </c>
      <c r="AC89" s="7">
        <f>G89*Parameters!$C$16</f>
        <v>331518.31953694031</v>
      </c>
      <c r="AD89" s="7">
        <f>H89*Parameters!$C$16</f>
        <v>337324.07444691251</v>
      </c>
      <c r="AE89" s="7">
        <f>I89*Parameters!$C$16</f>
        <v>335139.40882031881</v>
      </c>
      <c r="AF89" s="7">
        <f>J89*Parameters!$C$16</f>
        <v>335685.24333976058</v>
      </c>
      <c r="AG89" s="7">
        <f>K89*Parameters!$C$16</f>
        <v>341177.37981507537</v>
      </c>
      <c r="AH89" s="7">
        <f>L89*Parameters!$C$16</f>
        <v>339097.03428183583</v>
      </c>
      <c r="AJ89" s="6">
        <f t="shared" si="37"/>
        <v>81</v>
      </c>
      <c r="AK89" s="6">
        <f t="shared" si="40"/>
        <v>59848.609788207803</v>
      </c>
      <c r="AL89" s="6">
        <f t="shared" si="41"/>
        <v>62125.38390776905</v>
      </c>
      <c r="AM89" s="6">
        <f t="shared" si="42"/>
        <v>61905.8767259366</v>
      </c>
      <c r="AN89" s="6">
        <f t="shared" si="43"/>
        <v>62012.614295195148</v>
      </c>
      <c r="AO89" s="6">
        <f t="shared" si="44"/>
        <v>63551.701495918911</v>
      </c>
      <c r="AP89" s="6">
        <f t="shared" si="45"/>
        <v>66450.945812663413</v>
      </c>
      <c r="AQ89" s="6">
        <f t="shared" si="46"/>
        <v>65359.980124289345</v>
      </c>
      <c r="AR89" s="6">
        <f t="shared" si="47"/>
        <v>65632.555810468679</v>
      </c>
      <c r="AS89" s="6">
        <f t="shared" si="47"/>
        <v>68375.187166727264</v>
      </c>
      <c r="AT89" s="6">
        <f t="shared" si="47"/>
        <v>67336.316243369831</v>
      </c>
      <c r="AU89" s="6"/>
      <c r="AV89" s="6">
        <f t="shared" si="38"/>
        <v>81</v>
      </c>
      <c r="AW89" s="6">
        <f t="shared" si="39"/>
        <v>642599</v>
      </c>
      <c r="BA89" s="20"/>
    </row>
    <row r="90" spans="2:54" x14ac:dyDescent="0.35">
      <c r="B90">
        <v>82</v>
      </c>
      <c r="C90" s="4">
        <f>'Budget pizza per day'!B86*Parameters!$C$7</f>
        <v>40119.370368243734</v>
      </c>
      <c r="D90" s="4">
        <f>'Budget pizza per day'!C86*Parameters!$C$7</f>
        <v>40598.647608887812</v>
      </c>
      <c r="E90" s="4">
        <f>'Budget pizza per day'!D86*Parameters!$C$7</f>
        <v>40490.224068632306</v>
      </c>
      <c r="F90" s="4">
        <f>'Budget pizza per day'!E86*Parameters!$C$7</f>
        <v>40123.528198209693</v>
      </c>
      <c r="G90" s="4">
        <f>'Budget pizza per day'!F86*Parameters!$C$7</f>
        <v>39814.243708520175</v>
      </c>
      <c r="H90" s="4">
        <f>'Budget pizza per day'!G86*Parameters!$C$7</f>
        <v>40042.121042698484</v>
      </c>
      <c r="I90" s="4">
        <f>'Budget pizza per day'!H86*Parameters!$C$7</f>
        <v>40703.100617703567</v>
      </c>
      <c r="J90" s="4">
        <f>'Budget pizza per day'!I86*Parameters!$C$7</f>
        <v>41238.281712472861</v>
      </c>
      <c r="K90" s="4">
        <f>'Budget pizza per day'!J86*Parameters!$C$7</f>
        <v>41834.093629411698</v>
      </c>
      <c r="L90" s="4">
        <f>'Budget pizza per day'!K86*Parameters!$C$7</f>
        <v>42706.081391839689</v>
      </c>
      <c r="M90" s="4"/>
      <c r="N90" s="48">
        <f>(Parameters!$C$15+Parameters!$C$17)*C90+Parameters!$C$18+Parameters!$C$6</f>
        <v>262477.48147297493</v>
      </c>
      <c r="O90" s="7">
        <f>(Parameters!$C$15+Parameters!$C$17)*D90+Parameters!$C$18+Parameters!$C$6</f>
        <v>264394.59043555125</v>
      </c>
      <c r="P90" s="7">
        <f>(Parameters!$C$15+Parameters!$C$17)*E90+Parameters!$C$18+Parameters!$C$6</f>
        <v>263960.89627452922</v>
      </c>
      <c r="Q90" s="7">
        <f>(Parameters!$C$15+Parameters!$C$17)*F90+Parameters!$C$18+Parameters!$C$6</f>
        <v>262494.11279283877</v>
      </c>
      <c r="R90" s="7">
        <f>(Parameters!$C$15+Parameters!$C$17)*G90+Parameters!$C$18+Parameters!$C$6</f>
        <v>261256.9748340807</v>
      </c>
      <c r="S90" s="7">
        <f>(Parameters!$C$15+Parameters!$C$17)*H90+Parameters!$C$18+Parameters!$C$6</f>
        <v>262168.4841707939</v>
      </c>
      <c r="T90" s="7">
        <f>(Parameters!$C$15+Parameters!$C$17)*I90+Parameters!$C$18+Parameters!$C$6</f>
        <v>264812.4024708143</v>
      </c>
      <c r="U90" s="7">
        <f>(Parameters!$C$15+Parameters!$C$17)*J90+Parameters!$C$18+Parameters!$C$6</f>
        <v>266953.12684989144</v>
      </c>
      <c r="V90" s="7">
        <f>(Parameters!$C$15+Parameters!$C$17)*K90+Parameters!$C$18+Parameters!$C$6</f>
        <v>269336.37451764679</v>
      </c>
      <c r="W90" s="7">
        <f>(Parameters!$C$15+Parameters!$C$17)*L90+Parameters!$C$18+Parameters!$C$6</f>
        <v>272824.32556735876</v>
      </c>
      <c r="Y90" s="7">
        <f>C90*Parameters!$C$16</f>
        <v>320553.76924226742</v>
      </c>
      <c r="Z90" s="7">
        <f>D90*Parameters!$C$16</f>
        <v>324383.19439501362</v>
      </c>
      <c r="AA90" s="7">
        <f>E90*Parameters!$C$16</f>
        <v>323516.89030837215</v>
      </c>
      <c r="AB90" s="7">
        <f>F90*Parameters!$C$16</f>
        <v>320586.99030369543</v>
      </c>
      <c r="AC90" s="7">
        <f>G90*Parameters!$C$16</f>
        <v>318115.80723107618</v>
      </c>
      <c r="AD90" s="7">
        <f>H90*Parameters!$C$16</f>
        <v>319936.54713116091</v>
      </c>
      <c r="AE90" s="7">
        <f>I90*Parameters!$C$16</f>
        <v>325217.77393545152</v>
      </c>
      <c r="AF90" s="7">
        <f>J90*Parameters!$C$16</f>
        <v>329493.87088265817</v>
      </c>
      <c r="AG90" s="7">
        <f>K90*Parameters!$C$16</f>
        <v>334254.40809899947</v>
      </c>
      <c r="AH90" s="7">
        <f>L90*Parameters!$C$16</f>
        <v>341221.59032079915</v>
      </c>
      <c r="AJ90" s="6">
        <f t="shared" si="37"/>
        <v>82</v>
      </c>
      <c r="AK90" s="6">
        <f t="shared" si="40"/>
        <v>58076.287769292481</v>
      </c>
      <c r="AL90" s="6">
        <f t="shared" si="41"/>
        <v>59988.603959462373</v>
      </c>
      <c r="AM90" s="6">
        <f t="shared" si="42"/>
        <v>59555.99403384293</v>
      </c>
      <c r="AN90" s="6">
        <f t="shared" si="43"/>
        <v>58092.877510856662</v>
      </c>
      <c r="AO90" s="6">
        <f t="shared" si="44"/>
        <v>56858.83239699548</v>
      </c>
      <c r="AP90" s="6">
        <f t="shared" si="45"/>
        <v>57768.06296036701</v>
      </c>
      <c r="AQ90" s="6">
        <f t="shared" si="46"/>
        <v>60405.371464637225</v>
      </c>
      <c r="AR90" s="6">
        <f t="shared" si="47"/>
        <v>62540.744032766728</v>
      </c>
      <c r="AS90" s="6">
        <f t="shared" si="47"/>
        <v>64918.033581352676</v>
      </c>
      <c r="AT90" s="6">
        <f t="shared" si="47"/>
        <v>68397.264753440395</v>
      </c>
      <c r="AU90" s="6"/>
      <c r="AV90" s="6">
        <f t="shared" si="38"/>
        <v>82</v>
      </c>
      <c r="AW90" s="6">
        <f t="shared" si="39"/>
        <v>606602</v>
      </c>
      <c r="BA90" s="20"/>
    </row>
    <row r="91" spans="2:54" x14ac:dyDescent="0.35">
      <c r="B91">
        <v>83</v>
      </c>
      <c r="C91" s="4">
        <f>'Budget pizza per day'!B87*Parameters!$C$7</f>
        <v>40133.723436156128</v>
      </c>
      <c r="D91" s="4">
        <f>'Budget pizza per day'!C87*Parameters!$C$7</f>
        <v>40155.799291303883</v>
      </c>
      <c r="E91" s="4">
        <f>'Budget pizza per day'!D87*Parameters!$C$7</f>
        <v>40437.435726935655</v>
      </c>
      <c r="F91" s="4">
        <f>'Budget pizza per day'!E87*Parameters!$C$7</f>
        <v>40532.041420332622</v>
      </c>
      <c r="G91" s="4">
        <f>'Budget pizza per day'!F87*Parameters!$C$7</f>
        <v>41023.100358384552</v>
      </c>
      <c r="H91" s="4">
        <f>'Budget pizza per day'!G87*Parameters!$C$7</f>
        <v>41317.64028480561</v>
      </c>
      <c r="I91" s="4">
        <f>'Budget pizza per day'!H87*Parameters!$C$7</f>
        <v>41927.289979016656</v>
      </c>
      <c r="J91" s="4">
        <f>'Budget pizza per day'!I87*Parameters!$C$7</f>
        <v>41874.050186880995</v>
      </c>
      <c r="K91" s="4">
        <f>'Budget pizza per day'!J87*Parameters!$C$7</f>
        <v>41756.20116938412</v>
      </c>
      <c r="L91" s="4">
        <f>'Budget pizza per day'!K87*Parameters!$C$7</f>
        <v>41946.509002019324</v>
      </c>
      <c r="M91" s="4"/>
      <c r="N91" s="48">
        <f>(Parameters!$C$15+Parameters!$C$17)*C91+Parameters!$C$18+Parameters!$C$6</f>
        <v>262534.89374462451</v>
      </c>
      <c r="O91" s="7">
        <f>(Parameters!$C$15+Parameters!$C$17)*D91+Parameters!$C$18+Parameters!$C$6</f>
        <v>262623.1971652155</v>
      </c>
      <c r="P91" s="7">
        <f>(Parameters!$C$15+Parameters!$C$17)*E91+Parameters!$C$18+Parameters!$C$6</f>
        <v>263749.74290774262</v>
      </c>
      <c r="Q91" s="7">
        <f>(Parameters!$C$15+Parameters!$C$17)*F91+Parameters!$C$18+Parameters!$C$6</f>
        <v>264128.16568133049</v>
      </c>
      <c r="R91" s="7">
        <f>(Parameters!$C$15+Parameters!$C$17)*G91+Parameters!$C$18+Parameters!$C$6</f>
        <v>266092.40143353818</v>
      </c>
      <c r="S91" s="7">
        <f>(Parameters!$C$15+Parameters!$C$17)*H91+Parameters!$C$18+Parameters!$C$6</f>
        <v>267270.56113922247</v>
      </c>
      <c r="T91" s="7">
        <f>(Parameters!$C$15+Parameters!$C$17)*I91+Parameters!$C$18+Parameters!$C$6</f>
        <v>269709.15991606662</v>
      </c>
      <c r="U91" s="7">
        <f>(Parameters!$C$15+Parameters!$C$17)*J91+Parameters!$C$18+Parameters!$C$6</f>
        <v>269496.20074752398</v>
      </c>
      <c r="V91" s="7">
        <f>(Parameters!$C$15+Parameters!$C$17)*K91+Parameters!$C$18+Parameters!$C$6</f>
        <v>269024.80467753648</v>
      </c>
      <c r="W91" s="7">
        <f>(Parameters!$C$15+Parameters!$C$17)*L91+Parameters!$C$18+Parameters!$C$6</f>
        <v>269786.03600807732</v>
      </c>
      <c r="Y91" s="7">
        <f>C91*Parameters!$C$16</f>
        <v>320668.45025488746</v>
      </c>
      <c r="Z91" s="7">
        <f>D91*Parameters!$C$16</f>
        <v>320844.83633751806</v>
      </c>
      <c r="AA91" s="7">
        <f>E91*Parameters!$C$16</f>
        <v>323095.11145821592</v>
      </c>
      <c r="AB91" s="7">
        <f>F91*Parameters!$C$16</f>
        <v>323851.01094845764</v>
      </c>
      <c r="AC91" s="7">
        <f>G91*Parameters!$C$16</f>
        <v>327774.5718634926</v>
      </c>
      <c r="AD91" s="7">
        <f>H91*Parameters!$C$16</f>
        <v>330127.94587559684</v>
      </c>
      <c r="AE91" s="7">
        <f>I91*Parameters!$C$16</f>
        <v>334999.0469323431</v>
      </c>
      <c r="AF91" s="7">
        <f>J91*Parameters!$C$16</f>
        <v>334573.66099317913</v>
      </c>
      <c r="AG91" s="7">
        <f>K91*Parameters!$C$16</f>
        <v>333632.04734337912</v>
      </c>
      <c r="AH91" s="7">
        <f>L91*Parameters!$C$16</f>
        <v>335152.60692613438</v>
      </c>
      <c r="AJ91" s="6">
        <f t="shared" si="37"/>
        <v>83</v>
      </c>
      <c r="AK91" s="6">
        <f t="shared" si="40"/>
        <v>58133.556510262948</v>
      </c>
      <c r="AL91" s="6">
        <f t="shared" si="41"/>
        <v>58221.639172302559</v>
      </c>
      <c r="AM91" s="6">
        <f t="shared" si="42"/>
        <v>59345.3685504733</v>
      </c>
      <c r="AN91" s="6">
        <f t="shared" si="43"/>
        <v>59722.845267127152</v>
      </c>
      <c r="AO91" s="6">
        <f t="shared" si="44"/>
        <v>61682.170429954422</v>
      </c>
      <c r="AP91" s="6">
        <f t="shared" si="45"/>
        <v>62857.38473637437</v>
      </c>
      <c r="AQ91" s="6">
        <f t="shared" si="46"/>
        <v>65289.88701627648</v>
      </c>
      <c r="AR91" s="6">
        <f t="shared" si="47"/>
        <v>65077.460245655151</v>
      </c>
      <c r="AS91" s="6">
        <f t="shared" si="47"/>
        <v>64607.242665842641</v>
      </c>
      <c r="AT91" s="6">
        <f t="shared" si="47"/>
        <v>65366.570918057056</v>
      </c>
      <c r="AU91" s="6"/>
      <c r="AV91" s="6">
        <f t="shared" si="38"/>
        <v>83</v>
      </c>
      <c r="AW91" s="6">
        <f t="shared" si="39"/>
        <v>620304</v>
      </c>
      <c r="BA91" s="20"/>
    </row>
    <row r="92" spans="2:54" x14ac:dyDescent="0.35">
      <c r="B92">
        <v>84</v>
      </c>
      <c r="C92" s="4">
        <f>'Budget pizza per day'!B88*Parameters!$C$7</f>
        <v>40546.96082944041</v>
      </c>
      <c r="D92" s="4">
        <f>'Budget pizza per day'!C88*Parameters!$C$7</f>
        <v>40468.647805596382</v>
      </c>
      <c r="E92" s="4">
        <f>'Budget pizza per day'!D88*Parameters!$C$7</f>
        <v>40013.583084322716</v>
      </c>
      <c r="F92" s="4">
        <f>'Budget pizza per day'!E88*Parameters!$C$7</f>
        <v>39626.08751177034</v>
      </c>
      <c r="G92" s="4">
        <f>'Budget pizza per day'!F88*Parameters!$C$7</f>
        <v>39581.589311541902</v>
      </c>
      <c r="H92" s="4">
        <f>'Budget pizza per day'!G88*Parameters!$C$7</f>
        <v>40210.041869233974</v>
      </c>
      <c r="I92" s="4">
        <f>'Budget pizza per day'!H88*Parameters!$C$7</f>
        <v>40436.036811923543</v>
      </c>
      <c r="J92" s="4">
        <f>'Budget pizza per day'!I88*Parameters!$C$7</f>
        <v>41100.075754756916</v>
      </c>
      <c r="K92" s="4">
        <f>'Budget pizza per day'!J88*Parameters!$C$7</f>
        <v>42293.228499720419</v>
      </c>
      <c r="L92" s="4">
        <f>'Budget pizza per day'!K88*Parameters!$C$7</f>
        <v>42803.759898280652</v>
      </c>
      <c r="M92" s="4"/>
      <c r="N92" s="48">
        <f>(Parameters!$C$15+Parameters!$C$17)*C92+Parameters!$C$18+Parameters!$C$6</f>
        <v>264187.84331776167</v>
      </c>
      <c r="O92" s="7">
        <f>(Parameters!$C$15+Parameters!$C$17)*D92+Parameters!$C$18+Parameters!$C$6</f>
        <v>263874.59122238553</v>
      </c>
      <c r="P92" s="7">
        <f>(Parameters!$C$15+Parameters!$C$17)*E92+Parameters!$C$18+Parameters!$C$6</f>
        <v>262054.33233729086</v>
      </c>
      <c r="Q92" s="7">
        <f>(Parameters!$C$15+Parameters!$C$17)*F92+Parameters!$C$18+Parameters!$C$6</f>
        <v>260504.35004708136</v>
      </c>
      <c r="R92" s="7">
        <f>(Parameters!$C$15+Parameters!$C$17)*G92+Parameters!$C$18+Parameters!$C$6</f>
        <v>260326.35724616761</v>
      </c>
      <c r="S92" s="7">
        <f>(Parameters!$C$15+Parameters!$C$17)*H92+Parameters!$C$18+Parameters!$C$6</f>
        <v>262840.16747693589</v>
      </c>
      <c r="T92" s="7">
        <f>(Parameters!$C$15+Parameters!$C$17)*I92+Parameters!$C$18+Parameters!$C$6</f>
        <v>263744.1472476942</v>
      </c>
      <c r="U92" s="7">
        <f>(Parameters!$C$15+Parameters!$C$17)*J92+Parameters!$C$18+Parameters!$C$6</f>
        <v>266400.30301902769</v>
      </c>
      <c r="V92" s="7">
        <f>(Parameters!$C$15+Parameters!$C$17)*K92+Parameters!$C$18+Parameters!$C$6</f>
        <v>271172.9139988817</v>
      </c>
      <c r="W92" s="7">
        <f>(Parameters!$C$15+Parameters!$C$17)*L92+Parameters!$C$18+Parameters!$C$6</f>
        <v>273215.03959312261</v>
      </c>
      <c r="Y92" s="7">
        <f>C92*Parameters!$C$16</f>
        <v>323970.21702722891</v>
      </c>
      <c r="Z92" s="7">
        <f>D92*Parameters!$C$16</f>
        <v>323344.4959667151</v>
      </c>
      <c r="AA92" s="7">
        <f>E92*Parameters!$C$16</f>
        <v>319708.52884373849</v>
      </c>
      <c r="AB92" s="7">
        <f>F92*Parameters!$C$16</f>
        <v>316612.43921904505</v>
      </c>
      <c r="AC92" s="7">
        <f>G92*Parameters!$C$16</f>
        <v>316256.8985992198</v>
      </c>
      <c r="AD92" s="7">
        <f>H92*Parameters!$C$16</f>
        <v>321278.23453517945</v>
      </c>
      <c r="AE92" s="7">
        <f>I92*Parameters!$C$16</f>
        <v>323083.93412726914</v>
      </c>
      <c r="AF92" s="7">
        <f>J92*Parameters!$C$16</f>
        <v>328389.60528050776</v>
      </c>
      <c r="AG92" s="7">
        <f>K92*Parameters!$C$16</f>
        <v>337922.89571276616</v>
      </c>
      <c r="AH92" s="7">
        <f>L92*Parameters!$C$16</f>
        <v>342002.04158726241</v>
      </c>
      <c r="AJ92" s="6">
        <f t="shared" si="37"/>
        <v>84</v>
      </c>
      <c r="AK92" s="6">
        <f t="shared" si="40"/>
        <v>59782.37370946724</v>
      </c>
      <c r="AL92" s="6">
        <f t="shared" si="41"/>
        <v>59469.904744329571</v>
      </c>
      <c r="AM92" s="6">
        <f t="shared" si="42"/>
        <v>57654.196506447624</v>
      </c>
      <c r="AN92" s="6">
        <f t="shared" si="43"/>
        <v>56108.089171963686</v>
      </c>
      <c r="AO92" s="6">
        <f t="shared" si="44"/>
        <v>55930.541353052191</v>
      </c>
      <c r="AP92" s="6">
        <f t="shared" si="45"/>
        <v>58438.067058243556</v>
      </c>
      <c r="AQ92" s="6">
        <f t="shared" si="46"/>
        <v>59339.786879574938</v>
      </c>
      <c r="AR92" s="6">
        <f t="shared" si="47"/>
        <v>61989.302261480072</v>
      </c>
      <c r="AS92" s="6">
        <f t="shared" si="47"/>
        <v>66749.981713884452</v>
      </c>
      <c r="AT92" s="6">
        <f t="shared" si="47"/>
        <v>68787.001994139806</v>
      </c>
      <c r="AU92" s="6"/>
      <c r="AV92" s="6">
        <f t="shared" si="38"/>
        <v>84</v>
      </c>
      <c r="AW92" s="6">
        <f t="shared" si="39"/>
        <v>604249</v>
      </c>
      <c r="BA92" s="20"/>
    </row>
    <row r="93" spans="2:54" x14ac:dyDescent="0.35">
      <c r="B93">
        <v>85</v>
      </c>
      <c r="C93" s="4">
        <f>'Budget pizza per day'!B89*Parameters!$C$7</f>
        <v>40704.190748463181</v>
      </c>
      <c r="D93" s="4">
        <f>'Budget pizza per day'!C89*Parameters!$C$7</f>
        <v>41416.346547283749</v>
      </c>
      <c r="E93" s="4">
        <f>'Budget pizza per day'!D89*Parameters!$C$7</f>
        <v>42424.612091570096</v>
      </c>
      <c r="F93" s="4">
        <f>'Budget pizza per day'!E89*Parameters!$C$7</f>
        <v>42844.928152723805</v>
      </c>
      <c r="G93" s="4">
        <f>'Budget pizza per day'!F89*Parameters!$C$7</f>
        <v>42904.258776360228</v>
      </c>
      <c r="H93" s="4">
        <f>'Budget pizza per day'!G89*Parameters!$C$7</f>
        <v>43486.687423980082</v>
      </c>
      <c r="I93" s="4">
        <f>'Budget pizza per day'!H89*Parameters!$C$7</f>
        <v>43813.57883398603</v>
      </c>
      <c r="J93" s="4">
        <f>'Budget pizza per day'!I89*Parameters!$C$7</f>
        <v>44128.74338325196</v>
      </c>
      <c r="K93" s="4">
        <f>'Budget pizza per day'!J89*Parameters!$C$7</f>
        <v>45300.380979264308</v>
      </c>
      <c r="L93" s="4">
        <f>'Budget pizza per day'!K89*Parameters!$C$7</f>
        <v>45595.490413096377</v>
      </c>
      <c r="M93" s="4"/>
      <c r="N93" s="48">
        <f>(Parameters!$C$15+Parameters!$C$17)*C93+Parameters!$C$18+Parameters!$C$6</f>
        <v>264816.76299385272</v>
      </c>
      <c r="O93" s="7">
        <f>(Parameters!$C$15+Parameters!$C$17)*D93+Parameters!$C$18+Parameters!$C$6</f>
        <v>267665.38618913502</v>
      </c>
      <c r="P93" s="7">
        <f>(Parameters!$C$15+Parameters!$C$17)*E93+Parameters!$C$18+Parameters!$C$6</f>
        <v>271698.44836628041</v>
      </c>
      <c r="Q93" s="7">
        <f>(Parameters!$C$15+Parameters!$C$17)*F93+Parameters!$C$18+Parameters!$C$6</f>
        <v>273379.71261089522</v>
      </c>
      <c r="R93" s="7">
        <f>(Parameters!$C$15+Parameters!$C$17)*G93+Parameters!$C$18+Parameters!$C$6</f>
        <v>273617.03510544088</v>
      </c>
      <c r="S93" s="7">
        <f>(Parameters!$C$15+Parameters!$C$17)*H93+Parameters!$C$18+Parameters!$C$6</f>
        <v>275946.74969592033</v>
      </c>
      <c r="T93" s="7">
        <f>(Parameters!$C$15+Parameters!$C$17)*I93+Parameters!$C$18+Parameters!$C$6</f>
        <v>277254.31533594412</v>
      </c>
      <c r="U93" s="7">
        <f>(Parameters!$C$15+Parameters!$C$17)*J93+Parameters!$C$18+Parameters!$C$6</f>
        <v>278514.97353300784</v>
      </c>
      <c r="V93" s="7">
        <f>(Parameters!$C$15+Parameters!$C$17)*K93+Parameters!$C$18+Parameters!$C$6</f>
        <v>283201.5239170572</v>
      </c>
      <c r="W93" s="7">
        <f>(Parameters!$C$15+Parameters!$C$17)*L93+Parameters!$C$18+Parameters!$C$6</f>
        <v>284381.96165238554</v>
      </c>
      <c r="Y93" s="7">
        <f>C93*Parameters!$C$16</f>
        <v>325226.48408022081</v>
      </c>
      <c r="Z93" s="7">
        <f>D93*Parameters!$C$16</f>
        <v>330916.60891279718</v>
      </c>
      <c r="AA93" s="7">
        <f>E93*Parameters!$C$16</f>
        <v>338972.65061164508</v>
      </c>
      <c r="AB93" s="7">
        <f>F93*Parameters!$C$16</f>
        <v>342330.97594026319</v>
      </c>
      <c r="AC93" s="7">
        <f>G93*Parameters!$C$16</f>
        <v>342805.02762311825</v>
      </c>
      <c r="AD93" s="7">
        <f>H93*Parameters!$C$16</f>
        <v>347458.63251760084</v>
      </c>
      <c r="AE93" s="7">
        <f>I93*Parameters!$C$16</f>
        <v>350070.49488354841</v>
      </c>
      <c r="AF93" s="7">
        <f>J93*Parameters!$C$16</f>
        <v>352588.65963218315</v>
      </c>
      <c r="AG93" s="7">
        <f>K93*Parameters!$C$16</f>
        <v>361950.04402432183</v>
      </c>
      <c r="AH93" s="7">
        <f>L93*Parameters!$C$16</f>
        <v>364307.96840064006</v>
      </c>
      <c r="AJ93" s="6">
        <f t="shared" si="37"/>
        <v>85</v>
      </c>
      <c r="AK93" s="6">
        <f t="shared" si="40"/>
        <v>60409.721086368081</v>
      </c>
      <c r="AL93" s="6">
        <f t="shared" si="41"/>
        <v>63251.222723662155</v>
      </c>
      <c r="AM93" s="6">
        <f t="shared" si="42"/>
        <v>67274.202245364664</v>
      </c>
      <c r="AN93" s="6">
        <f t="shared" si="43"/>
        <v>68951.263329367968</v>
      </c>
      <c r="AO93" s="6">
        <f t="shared" si="44"/>
        <v>69187.992517677369</v>
      </c>
      <c r="AP93" s="6">
        <f t="shared" si="45"/>
        <v>71511.882821680512</v>
      </c>
      <c r="AQ93" s="6">
        <f t="shared" si="46"/>
        <v>72816.17954760429</v>
      </c>
      <c r="AR93" s="6">
        <f t="shared" si="47"/>
        <v>74073.686099175306</v>
      </c>
      <c r="AS93" s="6">
        <f t="shared" si="47"/>
        <v>78748.52010726463</v>
      </c>
      <c r="AT93" s="6">
        <f t="shared" si="47"/>
        <v>79926.006748254527</v>
      </c>
      <c r="AU93" s="6"/>
      <c r="AV93" s="6">
        <f t="shared" si="38"/>
        <v>85</v>
      </c>
      <c r="AW93" s="6">
        <f t="shared" si="39"/>
        <v>706151</v>
      </c>
      <c r="BA93" s="20"/>
    </row>
    <row r="94" spans="2:54" x14ac:dyDescent="0.35">
      <c r="B94">
        <v>86</v>
      </c>
      <c r="C94" s="4">
        <f>'Budget pizza per day'!B90*Parameters!$C$7</f>
        <v>40655.869692583583</v>
      </c>
      <c r="D94" s="4">
        <f>'Budget pizza per day'!C90*Parameters!$C$7</f>
        <v>41494.559249783088</v>
      </c>
      <c r="E94" s="4">
        <f>'Budget pizza per day'!D90*Parameters!$C$7</f>
        <v>41617.713104343326</v>
      </c>
      <c r="F94" s="4">
        <f>'Budget pizza per day'!E90*Parameters!$C$7</f>
        <v>41551.059158412354</v>
      </c>
      <c r="G94" s="4">
        <f>'Budget pizza per day'!F90*Parameters!$C$7</f>
        <v>41643.504308373529</v>
      </c>
      <c r="H94" s="4">
        <f>'Budget pizza per day'!G90*Parameters!$C$7</f>
        <v>41488.631063015542</v>
      </c>
      <c r="I94" s="4">
        <f>'Budget pizza per day'!H90*Parameters!$C$7</f>
        <v>41732.101302912066</v>
      </c>
      <c r="J94" s="4">
        <f>'Budget pizza per day'!I90*Parameters!$C$7</f>
        <v>41922.568382327103</v>
      </c>
      <c r="K94" s="4">
        <f>'Budget pizza per day'!J90*Parameters!$C$7</f>
        <v>41627.050913134939</v>
      </c>
      <c r="L94" s="4">
        <f>'Budget pizza per day'!K90*Parameters!$C$7</f>
        <v>41505.118389072566</v>
      </c>
      <c r="M94" s="4"/>
      <c r="N94" s="48">
        <f>(Parameters!$C$15+Parameters!$C$17)*C94+Parameters!$C$18+Parameters!$C$6</f>
        <v>264623.47877033433</v>
      </c>
      <c r="O94" s="7">
        <f>(Parameters!$C$15+Parameters!$C$17)*D94+Parameters!$C$18+Parameters!$C$6</f>
        <v>267978.23699913232</v>
      </c>
      <c r="P94" s="7">
        <f>(Parameters!$C$15+Parameters!$C$17)*E94+Parameters!$C$18+Parameters!$C$6</f>
        <v>268470.85241737333</v>
      </c>
      <c r="Q94" s="7">
        <f>(Parameters!$C$15+Parameters!$C$17)*F94+Parameters!$C$18+Parameters!$C$6</f>
        <v>268204.23663364945</v>
      </c>
      <c r="R94" s="7">
        <f>(Parameters!$C$15+Parameters!$C$17)*G94+Parameters!$C$18+Parameters!$C$6</f>
        <v>268574.01723349409</v>
      </c>
      <c r="S94" s="7">
        <f>(Parameters!$C$15+Parameters!$C$17)*H94+Parameters!$C$18+Parameters!$C$6</f>
        <v>267954.5242520622</v>
      </c>
      <c r="T94" s="7">
        <f>(Parameters!$C$15+Parameters!$C$17)*I94+Parameters!$C$18+Parameters!$C$6</f>
        <v>268928.40521164826</v>
      </c>
      <c r="U94" s="7">
        <f>(Parameters!$C$15+Parameters!$C$17)*J94+Parameters!$C$18+Parameters!$C$6</f>
        <v>269690.27352930838</v>
      </c>
      <c r="V94" s="7">
        <f>(Parameters!$C$15+Parameters!$C$17)*K94+Parameters!$C$18+Parameters!$C$6</f>
        <v>268508.20365253976</v>
      </c>
      <c r="W94" s="7">
        <f>(Parameters!$C$15+Parameters!$C$17)*L94+Parameters!$C$18+Parameters!$C$6</f>
        <v>268020.47355629026</v>
      </c>
      <c r="Y94" s="7">
        <f>C94*Parameters!$C$16</f>
        <v>324840.39884374285</v>
      </c>
      <c r="Z94" s="7">
        <f>D94*Parameters!$C$16</f>
        <v>331541.52840576688</v>
      </c>
      <c r="AA94" s="7">
        <f>E94*Parameters!$C$16</f>
        <v>332525.52770370321</v>
      </c>
      <c r="AB94" s="7">
        <f>F94*Parameters!$C$16</f>
        <v>331992.96267571469</v>
      </c>
      <c r="AC94" s="7">
        <f>G94*Parameters!$C$16</f>
        <v>332731.5994239045</v>
      </c>
      <c r="AD94" s="7">
        <f>H94*Parameters!$C$16</f>
        <v>331494.16219349421</v>
      </c>
      <c r="AE94" s="7">
        <f>I94*Parameters!$C$16</f>
        <v>333439.48941026744</v>
      </c>
      <c r="AF94" s="7">
        <f>J94*Parameters!$C$16</f>
        <v>334961.32137479354</v>
      </c>
      <c r="AG94" s="7">
        <f>K94*Parameters!$C$16</f>
        <v>332600.13679594814</v>
      </c>
      <c r="AH94" s="7">
        <f>L94*Parameters!$C$16</f>
        <v>331625.8959286898</v>
      </c>
      <c r="AJ94" s="6">
        <f t="shared" si="37"/>
        <v>86</v>
      </c>
      <c r="AK94" s="6">
        <f t="shared" si="40"/>
        <v>60216.920073408517</v>
      </c>
      <c r="AL94" s="6">
        <f t="shared" si="41"/>
        <v>63563.291406634555</v>
      </c>
      <c r="AM94" s="6">
        <f t="shared" si="42"/>
        <v>64054.675286329875</v>
      </c>
      <c r="AN94" s="6">
        <f t="shared" si="43"/>
        <v>63788.726042065246</v>
      </c>
      <c r="AO94" s="6">
        <f t="shared" si="44"/>
        <v>64157.582190410409</v>
      </c>
      <c r="AP94" s="6">
        <f t="shared" si="45"/>
        <v>63539.637941432011</v>
      </c>
      <c r="AQ94" s="6">
        <f t="shared" si="46"/>
        <v>64511.084198619181</v>
      </c>
      <c r="AR94" s="6">
        <f t="shared" si="47"/>
        <v>65271.047845485155</v>
      </c>
      <c r="AS94" s="6">
        <f t="shared" si="47"/>
        <v>64091.933143408387</v>
      </c>
      <c r="AT94" s="6">
        <f t="shared" si="47"/>
        <v>63605.422372399538</v>
      </c>
      <c r="AU94" s="6"/>
      <c r="AV94" s="6">
        <f t="shared" si="38"/>
        <v>86</v>
      </c>
      <c r="AW94" s="6">
        <f t="shared" si="39"/>
        <v>636800</v>
      </c>
      <c r="BA94" s="20"/>
    </row>
    <row r="95" spans="2:54" x14ac:dyDescent="0.35">
      <c r="B95">
        <v>87</v>
      </c>
      <c r="C95" s="4">
        <f>'Budget pizza per day'!B91*Parameters!$C$7</f>
        <v>40643.681571502064</v>
      </c>
      <c r="D95" s="4">
        <f>'Budget pizza per day'!C91*Parameters!$C$7</f>
        <v>40505.841364632084</v>
      </c>
      <c r="E95" s="4">
        <f>'Budget pizza per day'!D91*Parameters!$C$7</f>
        <v>40473.520048504244</v>
      </c>
      <c r="F95" s="4">
        <f>'Budget pizza per day'!E91*Parameters!$C$7</f>
        <v>40376.376983181333</v>
      </c>
      <c r="G95" s="4">
        <f>'Budget pizza per day'!F91*Parameters!$C$7</f>
        <v>40217.603696975253</v>
      </c>
      <c r="H95" s="4">
        <f>'Budget pizza per day'!G91*Parameters!$C$7</f>
        <v>39774.723751177728</v>
      </c>
      <c r="I95" s="4">
        <f>'Budget pizza per day'!H91*Parameters!$C$7</f>
        <v>39518.150988725421</v>
      </c>
      <c r="J95" s="4">
        <f>'Budget pizza per day'!I91*Parameters!$C$7</f>
        <v>39790.76035586236</v>
      </c>
      <c r="K95" s="4">
        <f>'Budget pizza per day'!J91*Parameters!$C$7</f>
        <v>39537.4355306</v>
      </c>
      <c r="L95" s="4">
        <f>'Budget pizza per day'!K91*Parameters!$C$7</f>
        <v>39229.820339015227</v>
      </c>
      <c r="M95" s="4"/>
      <c r="N95" s="48">
        <f>(Parameters!$C$15+Parameters!$C$17)*C95+Parameters!$C$18+Parameters!$C$6</f>
        <v>264574.72628600826</v>
      </c>
      <c r="O95" s="7">
        <f>(Parameters!$C$15+Parameters!$C$17)*D95+Parameters!$C$18+Parameters!$C$6</f>
        <v>264023.36545852834</v>
      </c>
      <c r="P95" s="7">
        <f>(Parameters!$C$15+Parameters!$C$17)*E95+Parameters!$C$18+Parameters!$C$6</f>
        <v>263894.08019401698</v>
      </c>
      <c r="Q95" s="7">
        <f>(Parameters!$C$15+Parameters!$C$17)*F95+Parameters!$C$18+Parameters!$C$6</f>
        <v>263505.50793272536</v>
      </c>
      <c r="R95" s="7">
        <f>(Parameters!$C$15+Parameters!$C$17)*G95+Parameters!$C$18+Parameters!$C$6</f>
        <v>262870.41478790098</v>
      </c>
      <c r="S95" s="7">
        <f>(Parameters!$C$15+Parameters!$C$17)*H95+Parameters!$C$18+Parameters!$C$6</f>
        <v>261098.89500471091</v>
      </c>
      <c r="T95" s="7">
        <f>(Parameters!$C$15+Parameters!$C$17)*I95+Parameters!$C$18+Parameters!$C$6</f>
        <v>260072.60395490169</v>
      </c>
      <c r="U95" s="7">
        <f>(Parameters!$C$15+Parameters!$C$17)*J95+Parameters!$C$18+Parameters!$C$6</f>
        <v>261163.04142344944</v>
      </c>
      <c r="V95" s="7">
        <f>(Parameters!$C$15+Parameters!$C$17)*K95+Parameters!$C$18+Parameters!$C$6</f>
        <v>260149.7421224</v>
      </c>
      <c r="W95" s="7">
        <f>(Parameters!$C$15+Parameters!$C$17)*L95+Parameters!$C$18+Parameters!$C$6</f>
        <v>258919.28135606091</v>
      </c>
      <c r="Y95" s="7">
        <f>C95*Parameters!$C$16</f>
        <v>324743.01575630152</v>
      </c>
      <c r="Z95" s="7">
        <f>D95*Parameters!$C$16</f>
        <v>323641.67250341037</v>
      </c>
      <c r="AA95" s="7">
        <f>E95*Parameters!$C$16</f>
        <v>323383.42518754891</v>
      </c>
      <c r="AB95" s="7">
        <f>F95*Parameters!$C$16</f>
        <v>322607.25209561887</v>
      </c>
      <c r="AC95" s="7">
        <f>G95*Parameters!$C$16</f>
        <v>321338.65353883227</v>
      </c>
      <c r="AD95" s="7">
        <f>H95*Parameters!$C$16</f>
        <v>317800.04277191003</v>
      </c>
      <c r="AE95" s="7">
        <f>I95*Parameters!$C$16</f>
        <v>315750.02639991615</v>
      </c>
      <c r="AF95" s="7">
        <f>J95*Parameters!$C$16</f>
        <v>317928.17524334026</v>
      </c>
      <c r="AG95" s="7">
        <f>K95*Parameters!$C$16</f>
        <v>315904.10988949402</v>
      </c>
      <c r="AH95" s="7">
        <f>L95*Parameters!$C$16</f>
        <v>313446.26450873166</v>
      </c>
      <c r="AJ95" s="6">
        <f t="shared" si="37"/>
        <v>87</v>
      </c>
      <c r="AK95" s="6">
        <f t="shared" si="40"/>
        <v>60168.289470293268</v>
      </c>
      <c r="AL95" s="6">
        <f t="shared" si="41"/>
        <v>59618.307044882036</v>
      </c>
      <c r="AM95" s="6">
        <f t="shared" si="42"/>
        <v>59489.344993531937</v>
      </c>
      <c r="AN95" s="6">
        <f t="shared" si="43"/>
        <v>59101.744162893505</v>
      </c>
      <c r="AO95" s="6">
        <f t="shared" si="44"/>
        <v>58468.238750931283</v>
      </c>
      <c r="AP95" s="6">
        <f t="shared" si="45"/>
        <v>56701.147767199116</v>
      </c>
      <c r="AQ95" s="6">
        <f t="shared" si="46"/>
        <v>55677.422445014468</v>
      </c>
      <c r="AR95" s="6">
        <f t="shared" si="47"/>
        <v>56765.13381989082</v>
      </c>
      <c r="AS95" s="6">
        <f t="shared" si="47"/>
        <v>55754.367767094023</v>
      </c>
      <c r="AT95" s="6">
        <f t="shared" si="47"/>
        <v>54526.983152670757</v>
      </c>
      <c r="AU95" s="6"/>
      <c r="AV95" s="6">
        <f t="shared" si="38"/>
        <v>87</v>
      </c>
      <c r="AW95" s="6">
        <f t="shared" si="39"/>
        <v>576271</v>
      </c>
      <c r="BA95" s="20"/>
    </row>
    <row r="96" spans="2:54" x14ac:dyDescent="0.35">
      <c r="B96">
        <v>88</v>
      </c>
      <c r="C96" s="4">
        <f>'Budget pizza per day'!B92*Parameters!$C$7</f>
        <v>40612.483866458009</v>
      </c>
      <c r="D96" s="4">
        <f>'Budget pizza per day'!C92*Parameters!$C$7</f>
        <v>40491.537617435468</v>
      </c>
      <c r="E96" s="4">
        <f>'Budget pizza per day'!D92*Parameters!$C$7</f>
        <v>40853.699905153138</v>
      </c>
      <c r="F96" s="4">
        <f>'Budget pizza per day'!E92*Parameters!$C$7</f>
        <v>41673.281643445334</v>
      </c>
      <c r="G96" s="4">
        <f>'Budget pizza per day'!F92*Parameters!$C$7</f>
        <v>42454.438960487045</v>
      </c>
      <c r="H96" s="4">
        <f>'Budget pizza per day'!G92*Parameters!$C$7</f>
        <v>43549.352818635496</v>
      </c>
      <c r="I96" s="4">
        <f>'Budget pizza per day'!H92*Parameters!$C$7</f>
        <v>44840.535117649946</v>
      </c>
      <c r="J96" s="4">
        <f>'Budget pizza per day'!I92*Parameters!$C$7</f>
        <v>44979.78957510279</v>
      </c>
      <c r="K96" s="4">
        <f>'Budget pizza per day'!J92*Parameters!$C$7</f>
        <v>44820.181544696308</v>
      </c>
      <c r="L96" s="4">
        <f>'Budget pizza per day'!K92*Parameters!$C$7</f>
        <v>45709.355766893721</v>
      </c>
      <c r="M96" s="4"/>
      <c r="N96" s="48">
        <f>(Parameters!$C$15+Parameters!$C$17)*C96+Parameters!$C$18+Parameters!$C$6</f>
        <v>264449.93546583201</v>
      </c>
      <c r="O96" s="7">
        <f>(Parameters!$C$15+Parameters!$C$17)*D96+Parameters!$C$18+Parameters!$C$6</f>
        <v>263966.1504697419</v>
      </c>
      <c r="P96" s="7">
        <f>(Parameters!$C$15+Parameters!$C$17)*E96+Parameters!$C$18+Parameters!$C$6</f>
        <v>265414.79962061252</v>
      </c>
      <c r="Q96" s="7">
        <f>(Parameters!$C$15+Parameters!$C$17)*F96+Parameters!$C$18+Parameters!$C$6</f>
        <v>268693.12657378137</v>
      </c>
      <c r="R96" s="7">
        <f>(Parameters!$C$15+Parameters!$C$17)*G96+Parameters!$C$18+Parameters!$C$6</f>
        <v>271817.75584194821</v>
      </c>
      <c r="S96" s="7">
        <f>(Parameters!$C$15+Parameters!$C$17)*H96+Parameters!$C$18+Parameters!$C$6</f>
        <v>276197.41127454198</v>
      </c>
      <c r="T96" s="7">
        <f>(Parameters!$C$15+Parameters!$C$17)*I96+Parameters!$C$18+Parameters!$C$6</f>
        <v>281362.14047059976</v>
      </c>
      <c r="U96" s="7">
        <f>(Parameters!$C$15+Parameters!$C$17)*J96+Parameters!$C$18+Parameters!$C$6</f>
        <v>281919.15830041119</v>
      </c>
      <c r="V96" s="7">
        <f>(Parameters!$C$15+Parameters!$C$17)*K96+Parameters!$C$18+Parameters!$C$6</f>
        <v>281280.7261787852</v>
      </c>
      <c r="W96" s="7">
        <f>(Parameters!$C$15+Parameters!$C$17)*L96+Parameters!$C$18+Parameters!$C$6</f>
        <v>284837.42306757485</v>
      </c>
      <c r="Y96" s="7">
        <f>C96*Parameters!$C$16</f>
        <v>324493.74609299953</v>
      </c>
      <c r="Z96" s="7">
        <f>D96*Parameters!$C$16</f>
        <v>323527.38556330942</v>
      </c>
      <c r="AA96" s="7">
        <f>E96*Parameters!$C$16</f>
        <v>326421.06224217359</v>
      </c>
      <c r="AB96" s="7">
        <f>F96*Parameters!$C$16</f>
        <v>332969.52033112821</v>
      </c>
      <c r="AC96" s="7">
        <f>G96*Parameters!$C$16</f>
        <v>339210.96729429148</v>
      </c>
      <c r="AD96" s="7">
        <f>H96*Parameters!$C$16</f>
        <v>347959.32902089763</v>
      </c>
      <c r="AE96" s="7">
        <f>I96*Parameters!$C$16</f>
        <v>358275.87559002306</v>
      </c>
      <c r="AF96" s="7">
        <f>J96*Parameters!$C$16</f>
        <v>359388.5187050713</v>
      </c>
      <c r="AG96" s="7">
        <f>K96*Parameters!$C$16</f>
        <v>358113.25054212351</v>
      </c>
      <c r="AH96" s="7">
        <f>L96*Parameters!$C$16</f>
        <v>365217.75257748086</v>
      </c>
      <c r="AJ96" s="6">
        <f t="shared" si="37"/>
        <v>88</v>
      </c>
      <c r="AK96" s="6">
        <f t="shared" si="40"/>
        <v>60043.810627167521</v>
      </c>
      <c r="AL96" s="6">
        <f t="shared" si="41"/>
        <v>59561.23509356752</v>
      </c>
      <c r="AM96" s="6">
        <f t="shared" si="42"/>
        <v>61006.262621561065</v>
      </c>
      <c r="AN96" s="6">
        <f t="shared" si="43"/>
        <v>64276.393757346843</v>
      </c>
      <c r="AO96" s="6">
        <f t="shared" si="44"/>
        <v>67393.211452343268</v>
      </c>
      <c r="AP96" s="6">
        <f t="shared" si="45"/>
        <v>71761.917746355641</v>
      </c>
      <c r="AQ96" s="6">
        <f t="shared" si="46"/>
        <v>76913.735119423305</v>
      </c>
      <c r="AR96" s="6">
        <f t="shared" si="47"/>
        <v>77469.36040466011</v>
      </c>
      <c r="AS96" s="6">
        <f t="shared" si="47"/>
        <v>76832.524363338307</v>
      </c>
      <c r="AT96" s="6">
        <f t="shared" si="47"/>
        <v>80380.329509906005</v>
      </c>
      <c r="AU96" s="6"/>
      <c r="AV96" s="6">
        <f t="shared" si="38"/>
        <v>88</v>
      </c>
      <c r="AW96" s="6">
        <f t="shared" si="39"/>
        <v>695639</v>
      </c>
      <c r="BA96" s="20"/>
    </row>
    <row r="97" spans="2:53" x14ac:dyDescent="0.35">
      <c r="B97">
        <v>89</v>
      </c>
      <c r="C97" s="4">
        <f>'Budget pizza per day'!B93*Parameters!$C$7</f>
        <v>40811.794968116912</v>
      </c>
      <c r="D97" s="4">
        <f>'Budget pizza per day'!C93*Parameters!$C$7</f>
        <v>41516.202755442551</v>
      </c>
      <c r="E97" s="4">
        <f>'Budget pizza per day'!D93*Parameters!$C$7</f>
        <v>41583.287845473402</v>
      </c>
      <c r="F97" s="4">
        <f>'Budget pizza per day'!E93*Parameters!$C$7</f>
        <v>42105.165896201674</v>
      </c>
      <c r="G97" s="4">
        <f>'Budget pizza per day'!F93*Parameters!$C$7</f>
        <v>41924.181640150891</v>
      </c>
      <c r="H97" s="4">
        <f>'Budget pizza per day'!G93*Parameters!$C$7</f>
        <v>41550.306962500821</v>
      </c>
      <c r="I97" s="4">
        <f>'Budget pizza per day'!H93*Parameters!$C$7</f>
        <v>42203.396334629404</v>
      </c>
      <c r="J97" s="4">
        <f>'Budget pizza per day'!I93*Parameters!$C$7</f>
        <v>42577.897841154081</v>
      </c>
      <c r="K97" s="4">
        <f>'Budget pizza per day'!J93*Parameters!$C$7</f>
        <v>43042.853281691605</v>
      </c>
      <c r="L97" s="4">
        <f>'Budget pizza per day'!K93*Parameters!$C$7</f>
        <v>43328.837781404458</v>
      </c>
      <c r="M97" s="4"/>
      <c r="N97" s="48">
        <f>(Parameters!$C$15+Parameters!$C$17)*C97+Parameters!$C$18+Parameters!$C$6</f>
        <v>265247.17987246765</v>
      </c>
      <c r="O97" s="7">
        <f>(Parameters!$C$15+Parameters!$C$17)*D97+Parameters!$C$18+Parameters!$C$6</f>
        <v>268064.81102177023</v>
      </c>
      <c r="P97" s="7">
        <f>(Parameters!$C$15+Parameters!$C$17)*E97+Parameters!$C$18+Parameters!$C$6</f>
        <v>268333.15138189361</v>
      </c>
      <c r="Q97" s="7">
        <f>(Parameters!$C$15+Parameters!$C$17)*F97+Parameters!$C$18+Parameters!$C$6</f>
        <v>270420.66358480672</v>
      </c>
      <c r="R97" s="7">
        <f>(Parameters!$C$15+Parameters!$C$17)*G97+Parameters!$C$18+Parameters!$C$6</f>
        <v>269696.72656060359</v>
      </c>
      <c r="S97" s="7">
        <f>(Parameters!$C$15+Parameters!$C$17)*H97+Parameters!$C$18+Parameters!$C$6</f>
        <v>268201.22785000328</v>
      </c>
      <c r="T97" s="7">
        <f>(Parameters!$C$15+Parameters!$C$17)*I97+Parameters!$C$18+Parameters!$C$6</f>
        <v>270813.58533851762</v>
      </c>
      <c r="U97" s="7">
        <f>(Parameters!$C$15+Parameters!$C$17)*J97+Parameters!$C$18+Parameters!$C$6</f>
        <v>272311.5913646163</v>
      </c>
      <c r="V97" s="7">
        <f>(Parameters!$C$15+Parameters!$C$17)*K97+Parameters!$C$18+Parameters!$C$6</f>
        <v>274171.41312676645</v>
      </c>
      <c r="W97" s="7">
        <f>(Parameters!$C$15+Parameters!$C$17)*L97+Parameters!$C$18+Parameters!$C$6</f>
        <v>275315.35112561786</v>
      </c>
      <c r="Y97" s="7">
        <f>C97*Parameters!$C$16</f>
        <v>326086.24179525411</v>
      </c>
      <c r="Z97" s="7">
        <f>D97*Parameters!$C$16</f>
        <v>331714.460015986</v>
      </c>
      <c r="AA97" s="7">
        <f>E97*Parameters!$C$16</f>
        <v>332250.46988533251</v>
      </c>
      <c r="AB97" s="7">
        <f>F97*Parameters!$C$16</f>
        <v>336420.27551065141</v>
      </c>
      <c r="AC97" s="7">
        <f>G97*Parameters!$C$16</f>
        <v>334974.21130480565</v>
      </c>
      <c r="AD97" s="7">
        <f>H97*Parameters!$C$16</f>
        <v>331986.95263038157</v>
      </c>
      <c r="AE97" s="7">
        <f>I97*Parameters!$C$16</f>
        <v>337205.13671368896</v>
      </c>
      <c r="AF97" s="7">
        <f>J97*Parameters!$C$16</f>
        <v>340197.40375082113</v>
      </c>
      <c r="AG97" s="7">
        <f>K97*Parameters!$C$16</f>
        <v>343912.3977207159</v>
      </c>
      <c r="AH97" s="7">
        <f>L97*Parameters!$C$16</f>
        <v>346197.41387342161</v>
      </c>
      <c r="AJ97" s="6">
        <f t="shared" si="37"/>
        <v>89</v>
      </c>
      <c r="AK97" s="6">
        <f t="shared" si="40"/>
        <v>60839.061922786466</v>
      </c>
      <c r="AL97" s="6">
        <f t="shared" si="41"/>
        <v>63649.648994215764</v>
      </c>
      <c r="AM97" s="6">
        <f t="shared" si="42"/>
        <v>63917.318503438903</v>
      </c>
      <c r="AN97" s="6">
        <f t="shared" si="43"/>
        <v>65999.611925844685</v>
      </c>
      <c r="AO97" s="6">
        <f t="shared" si="44"/>
        <v>65277.484744202055</v>
      </c>
      <c r="AP97" s="6">
        <f t="shared" si="45"/>
        <v>63785.724780378281</v>
      </c>
      <c r="AQ97" s="6">
        <f t="shared" si="46"/>
        <v>66391.551375171344</v>
      </c>
      <c r="AR97" s="6">
        <f t="shared" si="47"/>
        <v>67885.812386204838</v>
      </c>
      <c r="AS97" s="6">
        <f t="shared" si="47"/>
        <v>69740.984593949455</v>
      </c>
      <c r="AT97" s="6">
        <f t="shared" si="47"/>
        <v>70882.06274780375</v>
      </c>
      <c r="AU97" s="6"/>
      <c r="AV97" s="6">
        <f t="shared" si="38"/>
        <v>89</v>
      </c>
      <c r="AW97" s="6">
        <f t="shared" si="39"/>
        <v>658369</v>
      </c>
      <c r="BA97" s="20"/>
    </row>
    <row r="98" spans="2:53" x14ac:dyDescent="0.35">
      <c r="B98">
        <v>90</v>
      </c>
      <c r="C98" s="4">
        <f>'Budget pizza per day'!B94*Parameters!$C$7</f>
        <v>39919.867725099764</v>
      </c>
      <c r="D98" s="4">
        <f>'Budget pizza per day'!C94*Parameters!$C$7</f>
        <v>39573.82458115599</v>
      </c>
      <c r="E98" s="4">
        <f>'Budget pizza per day'!D94*Parameters!$C$7</f>
        <v>39173.740495043712</v>
      </c>
      <c r="F98" s="4">
        <f>'Budget pizza per day'!E94*Parameters!$C$7</f>
        <v>39321.466505193937</v>
      </c>
      <c r="G98" s="4">
        <f>'Budget pizza per day'!F94*Parameters!$C$7</f>
        <v>39701.691540110645</v>
      </c>
      <c r="H98" s="4">
        <f>'Budget pizza per day'!G94*Parameters!$C$7</f>
        <v>39566.854102816695</v>
      </c>
      <c r="I98" s="4">
        <f>'Budget pizza per day'!H94*Parameters!$C$7</f>
        <v>39795.28773492961</v>
      </c>
      <c r="J98" s="4">
        <f>'Budget pizza per day'!I94*Parameters!$C$7</f>
        <v>40017.957257727081</v>
      </c>
      <c r="K98" s="4">
        <f>'Budget pizza per day'!J94*Parameters!$C$7</f>
        <v>40409.17261475449</v>
      </c>
      <c r="L98" s="4">
        <f>'Budget pizza per day'!K94*Parameters!$C$7</f>
        <v>41219.208427635589</v>
      </c>
      <c r="M98" s="4"/>
      <c r="N98" s="48">
        <f>(Parameters!$C$15+Parameters!$C$17)*C98+Parameters!$C$18+Parameters!$C$6</f>
        <v>261679.47090039906</v>
      </c>
      <c r="O98" s="7">
        <f>(Parameters!$C$15+Parameters!$C$17)*D98+Parameters!$C$18+Parameters!$C$6</f>
        <v>260295.29832462396</v>
      </c>
      <c r="P98" s="7">
        <f>(Parameters!$C$15+Parameters!$C$17)*E98+Parameters!$C$18+Parameters!$C$6</f>
        <v>258694.96198017485</v>
      </c>
      <c r="Q98" s="7">
        <f>(Parameters!$C$15+Parameters!$C$17)*F98+Parameters!$C$18+Parameters!$C$6</f>
        <v>259285.86602077575</v>
      </c>
      <c r="R98" s="7">
        <f>(Parameters!$C$15+Parameters!$C$17)*G98+Parameters!$C$18+Parameters!$C$6</f>
        <v>260806.76616044258</v>
      </c>
      <c r="S98" s="7">
        <f>(Parameters!$C$15+Parameters!$C$17)*H98+Parameters!$C$18+Parameters!$C$6</f>
        <v>260267.41641126678</v>
      </c>
      <c r="T98" s="7">
        <f>(Parameters!$C$15+Parameters!$C$17)*I98+Parameters!$C$18+Parameters!$C$6</f>
        <v>261181.15093971844</v>
      </c>
      <c r="U98" s="7">
        <f>(Parameters!$C$15+Parameters!$C$17)*J98+Parameters!$C$18+Parameters!$C$6</f>
        <v>262071.82903090832</v>
      </c>
      <c r="V98" s="7">
        <f>(Parameters!$C$15+Parameters!$C$17)*K98+Parameters!$C$18+Parameters!$C$6</f>
        <v>263636.69045901799</v>
      </c>
      <c r="W98" s="7">
        <f>(Parameters!$C$15+Parameters!$C$17)*L98+Parameters!$C$18+Parameters!$C$6</f>
        <v>266876.83371054236</v>
      </c>
      <c r="Y98" s="7">
        <f>C98*Parameters!$C$16</f>
        <v>318959.74312354712</v>
      </c>
      <c r="Z98" s="7">
        <f>D98*Parameters!$C$16</f>
        <v>316194.85840343637</v>
      </c>
      <c r="AA98" s="7">
        <f>E98*Parameters!$C$16</f>
        <v>312998.18655539927</v>
      </c>
      <c r="AB98" s="7">
        <f>F98*Parameters!$C$16</f>
        <v>314178.51737649954</v>
      </c>
      <c r="AC98" s="7">
        <f>G98*Parameters!$C$16</f>
        <v>317216.51540548407</v>
      </c>
      <c r="AD98" s="7">
        <f>H98*Parameters!$C$16</f>
        <v>316139.16428150539</v>
      </c>
      <c r="AE98" s="7">
        <f>I98*Parameters!$C$16</f>
        <v>317964.34900208761</v>
      </c>
      <c r="AF98" s="7">
        <f>J98*Parameters!$C$16</f>
        <v>319743.47848923941</v>
      </c>
      <c r="AG98" s="7">
        <f>K98*Parameters!$C$16</f>
        <v>322869.28919188841</v>
      </c>
      <c r="AH98" s="7">
        <f>L98*Parameters!$C$16</f>
        <v>329341.47533680836</v>
      </c>
      <c r="AJ98" s="6">
        <f t="shared" si="37"/>
        <v>90</v>
      </c>
      <c r="AK98" s="6">
        <f t="shared" si="40"/>
        <v>57280.272223148058</v>
      </c>
      <c r="AL98" s="6">
        <f t="shared" si="41"/>
        <v>55899.560078812414</v>
      </c>
      <c r="AM98" s="6">
        <f t="shared" si="42"/>
        <v>54303.22457522442</v>
      </c>
      <c r="AN98" s="6">
        <f t="shared" si="43"/>
        <v>54892.651355723792</v>
      </c>
      <c r="AO98" s="6">
        <f t="shared" si="44"/>
        <v>56409.749245041487</v>
      </c>
      <c r="AP98" s="6">
        <f t="shared" si="45"/>
        <v>55871.747870238614</v>
      </c>
      <c r="AQ98" s="6">
        <f t="shared" si="46"/>
        <v>56783.198062369163</v>
      </c>
      <c r="AR98" s="6">
        <f t="shared" si="47"/>
        <v>57671.649458331085</v>
      </c>
      <c r="AS98" s="6">
        <f t="shared" si="47"/>
        <v>59232.598732870421</v>
      </c>
      <c r="AT98" s="6">
        <f t="shared" si="47"/>
        <v>62464.641626266006</v>
      </c>
      <c r="AU98" s="6"/>
      <c r="AV98" s="6">
        <f t="shared" si="38"/>
        <v>90</v>
      </c>
      <c r="AW98" s="6">
        <f t="shared" si="39"/>
        <v>570809</v>
      </c>
      <c r="BA98" s="20"/>
    </row>
    <row r="99" spans="2:53" x14ac:dyDescent="0.35">
      <c r="B99">
        <v>91</v>
      </c>
      <c r="C99" s="4">
        <f>'Budget pizza per day'!B95*Parameters!$C$7</f>
        <v>40492.998279552732</v>
      </c>
      <c r="D99" s="4">
        <f>'Budget pizza per day'!C95*Parameters!$C$7</f>
        <v>40752.255786753834</v>
      </c>
      <c r="E99" s="4">
        <f>'Budget pizza per day'!D95*Parameters!$C$7</f>
        <v>40649.455061411136</v>
      </c>
      <c r="F99" s="4">
        <f>'Budget pizza per day'!E95*Parameters!$C$7</f>
        <v>41168.039511080227</v>
      </c>
      <c r="G99" s="4">
        <f>'Budget pizza per day'!F95*Parameters!$C$7</f>
        <v>41795.630834698968</v>
      </c>
      <c r="H99" s="4">
        <f>'Budget pizza per day'!G95*Parameters!$C$7</f>
        <v>42703.623364220744</v>
      </c>
      <c r="I99" s="4">
        <f>'Budget pizza per day'!H95*Parameters!$C$7</f>
        <v>42824.848915848597</v>
      </c>
      <c r="J99" s="4">
        <f>'Budget pizza per day'!I95*Parameters!$C$7</f>
        <v>42786.780068993234</v>
      </c>
      <c r="K99" s="4">
        <f>'Budget pizza per day'!J95*Parameters!$C$7</f>
        <v>42498.132911241548</v>
      </c>
      <c r="L99" s="4">
        <f>'Budget pizza per day'!K95*Parameters!$C$7</f>
        <v>42564.423865556186</v>
      </c>
      <c r="M99" s="4"/>
      <c r="N99" s="48">
        <f>(Parameters!$C$15+Parameters!$C$17)*C99+Parameters!$C$18+Parameters!$C$6</f>
        <v>263971.99311821093</v>
      </c>
      <c r="O99" s="7">
        <f>(Parameters!$C$15+Parameters!$C$17)*D99+Parameters!$C$18+Parameters!$C$6</f>
        <v>265009.02314701537</v>
      </c>
      <c r="P99" s="7">
        <f>(Parameters!$C$15+Parameters!$C$17)*E99+Parameters!$C$18+Parameters!$C$6</f>
        <v>264597.82024564454</v>
      </c>
      <c r="Q99" s="7">
        <f>(Parameters!$C$15+Parameters!$C$17)*F99+Parameters!$C$18+Parameters!$C$6</f>
        <v>266672.15804432088</v>
      </c>
      <c r="R99" s="7">
        <f>(Parameters!$C$15+Parameters!$C$17)*G99+Parameters!$C$18+Parameters!$C$6</f>
        <v>269182.52333879587</v>
      </c>
      <c r="S99" s="7">
        <f>(Parameters!$C$15+Parameters!$C$17)*H99+Parameters!$C$18+Parameters!$C$6</f>
        <v>272814.49345688301</v>
      </c>
      <c r="T99" s="7">
        <f>(Parameters!$C$15+Parameters!$C$17)*I99+Parameters!$C$18+Parameters!$C$6</f>
        <v>273299.39566339436</v>
      </c>
      <c r="U99" s="7">
        <f>(Parameters!$C$15+Parameters!$C$17)*J99+Parameters!$C$18+Parameters!$C$6</f>
        <v>273147.12027597293</v>
      </c>
      <c r="V99" s="7">
        <f>(Parameters!$C$15+Parameters!$C$17)*K99+Parameters!$C$18+Parameters!$C$6</f>
        <v>271992.53164496622</v>
      </c>
      <c r="W99" s="7">
        <f>(Parameters!$C$15+Parameters!$C$17)*L99+Parameters!$C$18+Parameters!$C$6</f>
        <v>272257.69546222477</v>
      </c>
      <c r="Y99" s="7">
        <f>C99*Parameters!$C$16</f>
        <v>323539.05625362636</v>
      </c>
      <c r="Z99" s="7">
        <f>D99*Parameters!$C$16</f>
        <v>325610.52373616316</v>
      </c>
      <c r="AA99" s="7">
        <f>E99*Parameters!$C$16</f>
        <v>324789.14594067499</v>
      </c>
      <c r="AB99" s="7">
        <f>F99*Parameters!$C$16</f>
        <v>328932.63569353102</v>
      </c>
      <c r="AC99" s="7">
        <f>G99*Parameters!$C$16</f>
        <v>333947.09036924475</v>
      </c>
      <c r="AD99" s="7">
        <f>H99*Parameters!$C$16</f>
        <v>341201.95068012376</v>
      </c>
      <c r="AE99" s="7">
        <f>I99*Parameters!$C$16</f>
        <v>342170.54283763032</v>
      </c>
      <c r="AF99" s="7">
        <f>J99*Parameters!$C$16</f>
        <v>341866.37275125593</v>
      </c>
      <c r="AG99" s="7">
        <f>K99*Parameters!$C$16</f>
        <v>339560.08196081995</v>
      </c>
      <c r="AH99" s="7">
        <f>L99*Parameters!$C$16</f>
        <v>340089.74668579391</v>
      </c>
      <c r="AJ99" s="6">
        <f t="shared" si="37"/>
        <v>91</v>
      </c>
      <c r="AK99" s="6">
        <f t="shared" si="40"/>
        <v>59567.063135415432</v>
      </c>
      <c r="AL99" s="6">
        <f t="shared" si="41"/>
        <v>60601.500589147792</v>
      </c>
      <c r="AM99" s="6">
        <f t="shared" si="42"/>
        <v>60191.325695030449</v>
      </c>
      <c r="AN99" s="6">
        <f t="shared" si="43"/>
        <v>62260.477649210137</v>
      </c>
      <c r="AO99" s="6">
        <f t="shared" si="44"/>
        <v>64764.567030448874</v>
      </c>
      <c r="AP99" s="6">
        <f t="shared" si="45"/>
        <v>68387.457223240752</v>
      </c>
      <c r="AQ99" s="6">
        <f t="shared" si="46"/>
        <v>68871.147174235957</v>
      </c>
      <c r="AR99" s="6">
        <f t="shared" si="47"/>
        <v>68719.252475282992</v>
      </c>
      <c r="AS99" s="6">
        <f t="shared" si="47"/>
        <v>67567.550315853732</v>
      </c>
      <c r="AT99" s="6">
        <f t="shared" si="47"/>
        <v>67832.051223569142</v>
      </c>
      <c r="AU99" s="6"/>
      <c r="AV99" s="6">
        <f t="shared" si="38"/>
        <v>91</v>
      </c>
      <c r="AW99" s="6">
        <f t="shared" si="39"/>
        <v>648762</v>
      </c>
      <c r="BA99" s="20"/>
    </row>
    <row r="100" spans="2:53" x14ac:dyDescent="0.35">
      <c r="B100">
        <v>92</v>
      </c>
      <c r="C100" s="4">
        <f>'Budget pizza per day'!B96*Parameters!$C$7</f>
        <v>41017.491778797594</v>
      </c>
      <c r="D100" s="4">
        <f>'Budget pizza per day'!C96*Parameters!$C$7</f>
        <v>41901.236409583318</v>
      </c>
      <c r="E100" s="4">
        <f>'Budget pizza per day'!D96*Parameters!$C$7</f>
        <v>42706.504918381732</v>
      </c>
      <c r="F100" s="4">
        <f>'Budget pizza per day'!E96*Parameters!$C$7</f>
        <v>43998.251734341415</v>
      </c>
      <c r="G100" s="4">
        <f>'Budget pizza per day'!F96*Parameters!$C$7</f>
        <v>45198.479833117548</v>
      </c>
      <c r="H100" s="4">
        <f>'Budget pizza per day'!G96*Parameters!$C$7</f>
        <v>45762.231106009123</v>
      </c>
      <c r="I100" s="4">
        <f>'Budget pizza per day'!H96*Parameters!$C$7</f>
        <v>45887.141823428195</v>
      </c>
      <c r="J100" s="4">
        <f>'Budget pizza per day'!I96*Parameters!$C$7</f>
        <v>46312.084565203506</v>
      </c>
      <c r="K100" s="4">
        <f>'Budget pizza per day'!J96*Parameters!$C$7</f>
        <v>46304.6712662563</v>
      </c>
      <c r="L100" s="4">
        <f>'Budget pizza per day'!K96*Parameters!$C$7</f>
        <v>46017.682165952348</v>
      </c>
      <c r="M100" s="4"/>
      <c r="N100" s="48">
        <f>(Parameters!$C$15+Parameters!$C$17)*C100+Parameters!$C$18+Parameters!$C$6</f>
        <v>266069.96711519035</v>
      </c>
      <c r="O100" s="7">
        <f>(Parameters!$C$15+Parameters!$C$17)*D100+Parameters!$C$18+Parameters!$C$6</f>
        <v>269604.94563833327</v>
      </c>
      <c r="P100" s="7">
        <f>(Parameters!$C$15+Parameters!$C$17)*E100+Parameters!$C$18+Parameters!$C$6</f>
        <v>272826.01967352693</v>
      </c>
      <c r="Q100" s="7">
        <f>(Parameters!$C$15+Parameters!$C$17)*F100+Parameters!$C$18+Parameters!$C$6</f>
        <v>277993.00693736563</v>
      </c>
      <c r="R100" s="7">
        <f>(Parameters!$C$15+Parameters!$C$17)*G100+Parameters!$C$18+Parameters!$C$6</f>
        <v>282793.91933247016</v>
      </c>
      <c r="S100" s="7">
        <f>(Parameters!$C$15+Parameters!$C$17)*H100+Parameters!$C$18+Parameters!$C$6</f>
        <v>285048.92442403652</v>
      </c>
      <c r="T100" s="7">
        <f>(Parameters!$C$15+Parameters!$C$17)*I100+Parameters!$C$18+Parameters!$C$6</f>
        <v>285548.56729371275</v>
      </c>
      <c r="U100" s="7">
        <f>(Parameters!$C$15+Parameters!$C$17)*J100+Parameters!$C$18+Parameters!$C$6</f>
        <v>287248.33826081402</v>
      </c>
      <c r="V100" s="7">
        <f>(Parameters!$C$15+Parameters!$C$17)*K100+Parameters!$C$18+Parameters!$C$6</f>
        <v>287218.68506502523</v>
      </c>
      <c r="W100" s="7">
        <f>(Parameters!$C$15+Parameters!$C$17)*L100+Parameters!$C$18+Parameters!$C$6</f>
        <v>286070.72866380936</v>
      </c>
      <c r="Y100" s="7">
        <f>C100*Parameters!$C$16</f>
        <v>327729.7593125928</v>
      </c>
      <c r="Z100" s="7">
        <f>D100*Parameters!$C$16</f>
        <v>334790.87891257071</v>
      </c>
      <c r="AA100" s="7">
        <f>E100*Parameters!$C$16</f>
        <v>341224.97429787007</v>
      </c>
      <c r="AB100" s="7">
        <f>F100*Parameters!$C$16</f>
        <v>351546.0313573879</v>
      </c>
      <c r="AC100" s="7">
        <f>G100*Parameters!$C$16</f>
        <v>361135.85386660922</v>
      </c>
      <c r="AD100" s="7">
        <f>H100*Parameters!$C$16</f>
        <v>365640.2265370129</v>
      </c>
      <c r="AE100" s="7">
        <f>I100*Parameters!$C$16</f>
        <v>366638.26316919131</v>
      </c>
      <c r="AF100" s="7">
        <f>J100*Parameters!$C$16</f>
        <v>370033.55567597604</v>
      </c>
      <c r="AG100" s="7">
        <f>K100*Parameters!$C$16</f>
        <v>369974.32341738784</v>
      </c>
      <c r="AH100" s="7">
        <f>L100*Parameters!$C$16</f>
        <v>367681.28050595929</v>
      </c>
      <c r="AJ100" s="6">
        <f t="shared" si="37"/>
        <v>92</v>
      </c>
      <c r="AK100" s="6">
        <f t="shared" si="40"/>
        <v>61659.79219740245</v>
      </c>
      <c r="AL100" s="6">
        <f t="shared" si="41"/>
        <v>65185.933274237439</v>
      </c>
      <c r="AM100" s="6">
        <f t="shared" si="42"/>
        <v>68398.95462434314</v>
      </c>
      <c r="AN100" s="6">
        <f t="shared" si="43"/>
        <v>73553.024420022266</v>
      </c>
      <c r="AO100" s="6">
        <f t="shared" si="44"/>
        <v>78341.934534139058</v>
      </c>
      <c r="AP100" s="6">
        <f t="shared" si="45"/>
        <v>80591.30211297638</v>
      </c>
      <c r="AQ100" s="6">
        <f t="shared" si="46"/>
        <v>81089.695875478559</v>
      </c>
      <c r="AR100" s="6">
        <f t="shared" si="47"/>
        <v>82785.217415162013</v>
      </c>
      <c r="AS100" s="6">
        <f t="shared" si="47"/>
        <v>82755.638352362614</v>
      </c>
      <c r="AT100" s="6">
        <f t="shared" si="47"/>
        <v>81610.551842149929</v>
      </c>
      <c r="AU100" s="6"/>
      <c r="AV100" s="6">
        <f t="shared" si="38"/>
        <v>92</v>
      </c>
      <c r="AW100" s="6">
        <f t="shared" si="39"/>
        <v>755972</v>
      </c>
      <c r="BA100" s="20"/>
    </row>
    <row r="101" spans="2:53" x14ac:dyDescent="0.35">
      <c r="B101">
        <v>93</v>
      </c>
      <c r="C101" s="4">
        <f>'Budget pizza per day'!B97*Parameters!$C$7</f>
        <v>40582.996909036578</v>
      </c>
      <c r="D101" s="4">
        <f>'Budget pizza per day'!C97*Parameters!$C$7</f>
        <v>41391.498794697203</v>
      </c>
      <c r="E101" s="4">
        <f>'Budget pizza per day'!D97*Parameters!$C$7</f>
        <v>41318.333764915747</v>
      </c>
      <c r="F101" s="4">
        <f>'Budget pizza per day'!E97*Parameters!$C$7</f>
        <v>40774.822625326284</v>
      </c>
      <c r="G101" s="4">
        <f>'Budget pizza per day'!F97*Parameters!$C$7</f>
        <v>40325.799566897433</v>
      </c>
      <c r="H101" s="4">
        <f>'Budget pizza per day'!G97*Parameters!$C$7</f>
        <v>40347.490361637618</v>
      </c>
      <c r="I101" s="4">
        <f>'Budget pizza per day'!H97*Parameters!$C$7</f>
        <v>40839.709659403154</v>
      </c>
      <c r="J101" s="4">
        <f>'Budget pizza per day'!I97*Parameters!$C$7</f>
        <v>40613.11806715573</v>
      </c>
      <c r="K101" s="4">
        <f>'Budget pizza per day'!J97*Parameters!$C$7</f>
        <v>40737.704722788738</v>
      </c>
      <c r="L101" s="4">
        <f>'Budget pizza per day'!K97*Parameters!$C$7</f>
        <v>41144.997255216098</v>
      </c>
      <c r="M101" s="4"/>
      <c r="N101" s="48">
        <f>(Parameters!$C$15+Parameters!$C$17)*C101+Parameters!$C$18+Parameters!$C$6</f>
        <v>264331.98763614631</v>
      </c>
      <c r="O101" s="7">
        <f>(Parameters!$C$15+Parameters!$C$17)*D101+Parameters!$C$18+Parameters!$C$6</f>
        <v>267565.99517878878</v>
      </c>
      <c r="P101" s="7">
        <f>(Parameters!$C$15+Parameters!$C$17)*E101+Parameters!$C$18+Parameters!$C$6</f>
        <v>267273.33505966299</v>
      </c>
      <c r="Q101" s="7">
        <f>(Parameters!$C$15+Parameters!$C$17)*F101+Parameters!$C$18+Parameters!$C$6</f>
        <v>265099.29050130513</v>
      </c>
      <c r="R101" s="7">
        <f>(Parameters!$C$15+Parameters!$C$17)*G101+Parameters!$C$18+Parameters!$C$6</f>
        <v>263303.19826758973</v>
      </c>
      <c r="S101" s="7">
        <f>(Parameters!$C$15+Parameters!$C$17)*H101+Parameters!$C$18+Parameters!$C$6</f>
        <v>263389.96144655044</v>
      </c>
      <c r="T101" s="7">
        <f>(Parameters!$C$15+Parameters!$C$17)*I101+Parameters!$C$18+Parameters!$C$6</f>
        <v>265358.83863761264</v>
      </c>
      <c r="U101" s="7">
        <f>(Parameters!$C$15+Parameters!$C$17)*J101+Parameters!$C$18+Parameters!$C$6</f>
        <v>264452.47226862295</v>
      </c>
      <c r="V101" s="7">
        <f>(Parameters!$C$15+Parameters!$C$17)*K101+Parameters!$C$18+Parameters!$C$6</f>
        <v>264950.81889115495</v>
      </c>
      <c r="W101" s="7">
        <f>(Parameters!$C$15+Parameters!$C$17)*L101+Parameters!$C$18+Parameters!$C$6</f>
        <v>266579.98902086436</v>
      </c>
      <c r="Y101" s="7">
        <f>C101*Parameters!$C$16</f>
        <v>324258.14530320227</v>
      </c>
      <c r="Z101" s="7">
        <f>D101*Parameters!$C$16</f>
        <v>330718.07536963065</v>
      </c>
      <c r="AA101" s="7">
        <f>E101*Parameters!$C$16</f>
        <v>330133.48678167682</v>
      </c>
      <c r="AB101" s="7">
        <f>F101*Parameters!$C$16</f>
        <v>325790.83277635701</v>
      </c>
      <c r="AC101" s="7">
        <f>G101*Parameters!$C$16</f>
        <v>322203.13853951049</v>
      </c>
      <c r="AD101" s="7">
        <f>H101*Parameters!$C$16</f>
        <v>322376.44798948459</v>
      </c>
      <c r="AE101" s="7">
        <f>I101*Parameters!$C$16</f>
        <v>326309.28017863119</v>
      </c>
      <c r="AF101" s="7">
        <f>J101*Parameters!$C$16</f>
        <v>324498.81335657428</v>
      </c>
      <c r="AG101" s="7">
        <f>K101*Parameters!$C$16</f>
        <v>325494.26073508203</v>
      </c>
      <c r="AH101" s="7">
        <f>L101*Parameters!$C$16</f>
        <v>328748.52806917665</v>
      </c>
      <c r="AJ101" s="6">
        <f t="shared" si="37"/>
        <v>93</v>
      </c>
      <c r="AK101" s="6">
        <f t="shared" si="40"/>
        <v>59926.157667055959</v>
      </c>
      <c r="AL101" s="6">
        <f t="shared" si="41"/>
        <v>63152.080190841865</v>
      </c>
      <c r="AM101" s="6">
        <f t="shared" si="42"/>
        <v>62860.151722013834</v>
      </c>
      <c r="AN101" s="6">
        <f t="shared" si="43"/>
        <v>60691.542275051877</v>
      </c>
      <c r="AO101" s="6">
        <f t="shared" si="44"/>
        <v>58899.940271920757</v>
      </c>
      <c r="AP101" s="6">
        <f t="shared" si="45"/>
        <v>58986.486542934144</v>
      </c>
      <c r="AQ101" s="6">
        <f t="shared" si="46"/>
        <v>60950.441541018547</v>
      </c>
      <c r="AR101" s="6">
        <f t="shared" si="47"/>
        <v>60046.341087951325</v>
      </c>
      <c r="AS101" s="6">
        <f t="shared" si="47"/>
        <v>60543.441843927081</v>
      </c>
      <c r="AT101" s="6">
        <f t="shared" si="47"/>
        <v>62168.53904831229</v>
      </c>
      <c r="AU101" s="6"/>
      <c r="AV101" s="6">
        <f t="shared" si="38"/>
        <v>93</v>
      </c>
      <c r="AW101" s="6">
        <f t="shared" si="39"/>
        <v>608225</v>
      </c>
      <c r="BA101" s="20"/>
    </row>
    <row r="102" spans="2:53" x14ac:dyDescent="0.35">
      <c r="B102">
        <v>94</v>
      </c>
      <c r="C102" s="4">
        <f>'Budget pizza per day'!B98*Parameters!$C$7</f>
        <v>40078.9078728651</v>
      </c>
      <c r="D102" s="4">
        <f>'Budget pizza per day'!C98*Parameters!$C$7</f>
        <v>40588.826256698609</v>
      </c>
      <c r="E102" s="4">
        <f>'Budget pizza per day'!D98*Parameters!$C$7</f>
        <v>40663.691844621149</v>
      </c>
      <c r="F102" s="4">
        <f>'Budget pizza per day'!E98*Parameters!$C$7</f>
        <v>41289.68507783438</v>
      </c>
      <c r="G102" s="4">
        <f>'Budget pizza per day'!F98*Parameters!$C$7</f>
        <v>41648.767110935813</v>
      </c>
      <c r="H102" s="4">
        <f>'Budget pizza per day'!G98*Parameters!$C$7</f>
        <v>42206.660997721432</v>
      </c>
      <c r="I102" s="4">
        <f>'Budget pizza per day'!H98*Parameters!$C$7</f>
        <v>42433.459986919726</v>
      </c>
      <c r="J102" s="4">
        <f>'Budget pizza per day'!I98*Parameters!$C$7</f>
        <v>41849.51963352631</v>
      </c>
      <c r="K102" s="4">
        <f>'Budget pizza per day'!J98*Parameters!$C$7</f>
        <v>41722.769407101041</v>
      </c>
      <c r="L102" s="4">
        <f>'Budget pizza per day'!K98*Parameters!$C$7</f>
        <v>42400.856738574563</v>
      </c>
      <c r="M102" s="4"/>
      <c r="N102" s="48">
        <f>(Parameters!$C$15+Parameters!$C$17)*C102+Parameters!$C$18+Parameters!$C$6</f>
        <v>262315.63149146037</v>
      </c>
      <c r="O102" s="7">
        <f>(Parameters!$C$15+Parameters!$C$17)*D102+Parameters!$C$18+Parameters!$C$6</f>
        <v>264355.30502679443</v>
      </c>
      <c r="P102" s="7">
        <f>(Parameters!$C$15+Parameters!$C$17)*E102+Parameters!$C$18+Parameters!$C$6</f>
        <v>264654.7673784846</v>
      </c>
      <c r="Q102" s="7">
        <f>(Parameters!$C$15+Parameters!$C$17)*F102+Parameters!$C$18+Parameters!$C$6</f>
        <v>267158.74031133752</v>
      </c>
      <c r="R102" s="7">
        <f>(Parameters!$C$15+Parameters!$C$17)*G102+Parameters!$C$18+Parameters!$C$6</f>
        <v>268595.06844374328</v>
      </c>
      <c r="S102" s="7">
        <f>(Parameters!$C$15+Parameters!$C$17)*H102+Parameters!$C$18+Parameters!$C$6</f>
        <v>270826.6439908857</v>
      </c>
      <c r="T102" s="7">
        <f>(Parameters!$C$15+Parameters!$C$17)*I102+Parameters!$C$18+Parameters!$C$6</f>
        <v>271733.83994767891</v>
      </c>
      <c r="U102" s="7">
        <f>(Parameters!$C$15+Parameters!$C$17)*J102+Parameters!$C$18+Parameters!$C$6</f>
        <v>269398.07853410521</v>
      </c>
      <c r="V102" s="7">
        <f>(Parameters!$C$15+Parameters!$C$17)*K102+Parameters!$C$18+Parameters!$C$6</f>
        <v>268891.07762840413</v>
      </c>
      <c r="W102" s="7">
        <f>(Parameters!$C$15+Parameters!$C$17)*L102+Parameters!$C$18+Parameters!$C$6</f>
        <v>271603.42695429828</v>
      </c>
      <c r="Y102" s="7">
        <f>C102*Parameters!$C$16</f>
        <v>320230.47390419216</v>
      </c>
      <c r="Z102" s="7">
        <f>D102*Parameters!$C$16</f>
        <v>324304.72179102188</v>
      </c>
      <c r="AA102" s="7">
        <f>E102*Parameters!$C$16</f>
        <v>324902.89783852297</v>
      </c>
      <c r="AB102" s="7">
        <f>F102*Parameters!$C$16</f>
        <v>329904.58377189672</v>
      </c>
      <c r="AC102" s="7">
        <f>G102*Parameters!$C$16</f>
        <v>332773.64921637718</v>
      </c>
      <c r="AD102" s="7">
        <f>H102*Parameters!$C$16</f>
        <v>337231.22137179424</v>
      </c>
      <c r="AE102" s="7">
        <f>I102*Parameters!$C$16</f>
        <v>339043.3452954886</v>
      </c>
      <c r="AF102" s="7">
        <f>J102*Parameters!$C$16</f>
        <v>334377.66187187523</v>
      </c>
      <c r="AG102" s="7">
        <f>K102*Parameters!$C$16</f>
        <v>333364.92756273731</v>
      </c>
      <c r="AH102" s="7">
        <f>L102*Parameters!$C$16</f>
        <v>338782.84534121078</v>
      </c>
      <c r="AJ102" s="6">
        <f t="shared" si="37"/>
        <v>94</v>
      </c>
      <c r="AK102" s="6">
        <f t="shared" si="40"/>
        <v>57914.842412731785</v>
      </c>
      <c r="AL102" s="6">
        <f t="shared" si="41"/>
        <v>59949.416764227441</v>
      </c>
      <c r="AM102" s="6">
        <f t="shared" si="42"/>
        <v>60248.130460038374</v>
      </c>
      <c r="AN102" s="6">
        <f t="shared" si="43"/>
        <v>62745.843460559205</v>
      </c>
      <c r="AO102" s="6">
        <f t="shared" si="44"/>
        <v>64178.580772633897</v>
      </c>
      <c r="AP102" s="6">
        <f t="shared" si="45"/>
        <v>66404.577380908537</v>
      </c>
      <c r="AQ102" s="6">
        <f t="shared" si="46"/>
        <v>67309.505347809696</v>
      </c>
      <c r="AR102" s="6">
        <f t="shared" si="47"/>
        <v>64979.583337770018</v>
      </c>
      <c r="AS102" s="6">
        <f t="shared" si="47"/>
        <v>64473.849934333179</v>
      </c>
      <c r="AT102" s="6">
        <f t="shared" si="47"/>
        <v>67179.418386912497</v>
      </c>
      <c r="AU102" s="6"/>
      <c r="AV102" s="6">
        <f t="shared" si="38"/>
        <v>94</v>
      </c>
      <c r="AW102" s="6">
        <f t="shared" si="39"/>
        <v>635384</v>
      </c>
      <c r="BA102" s="20"/>
    </row>
    <row r="103" spans="2:53" x14ac:dyDescent="0.35">
      <c r="B103">
        <v>95</v>
      </c>
      <c r="C103" s="4">
        <f>'Budget pizza per day'!B99*Parameters!$C$7</f>
        <v>40255.303883689565</v>
      </c>
      <c r="D103" s="4">
        <f>'Budget pizza per day'!C99*Parameters!$C$7</f>
        <v>39995.837614108037</v>
      </c>
      <c r="E103" s="4">
        <f>'Budget pizza per day'!D99*Parameters!$C$7</f>
        <v>40119.396033175093</v>
      </c>
      <c r="F103" s="4">
        <f>'Budget pizza per day'!E99*Parameters!$C$7</f>
        <v>40025.559865943847</v>
      </c>
      <c r="G103" s="4">
        <f>'Budget pizza per day'!F99*Parameters!$C$7</f>
        <v>40043.788736628368</v>
      </c>
      <c r="H103" s="4">
        <f>'Budget pizza per day'!G99*Parameters!$C$7</f>
        <v>40523.81108255648</v>
      </c>
      <c r="I103" s="4">
        <f>'Budget pizza per day'!H99*Parameters!$C$7</f>
        <v>40763.226271561551</v>
      </c>
      <c r="J103" s="4">
        <f>'Budget pizza per day'!I99*Parameters!$C$7</f>
        <v>41475.318986092803</v>
      </c>
      <c r="K103" s="4">
        <f>'Budget pizza per day'!J99*Parameters!$C$7</f>
        <v>42261.843579731089</v>
      </c>
      <c r="L103" s="4">
        <f>'Budget pizza per day'!K99*Parameters!$C$7</f>
        <v>43272.732219322112</v>
      </c>
      <c r="M103" s="4"/>
      <c r="N103" s="48">
        <f>(Parameters!$C$15+Parameters!$C$17)*C103+Parameters!$C$18+Parameters!$C$6</f>
        <v>263021.21553475829</v>
      </c>
      <c r="O103" s="7">
        <f>(Parameters!$C$15+Parameters!$C$17)*D103+Parameters!$C$18+Parameters!$C$6</f>
        <v>261983.35045643215</v>
      </c>
      <c r="P103" s="7">
        <f>(Parameters!$C$15+Parameters!$C$17)*E103+Parameters!$C$18+Parameters!$C$6</f>
        <v>262477.58413270034</v>
      </c>
      <c r="Q103" s="7">
        <f>(Parameters!$C$15+Parameters!$C$17)*F103+Parameters!$C$18+Parameters!$C$6</f>
        <v>262102.23946377539</v>
      </c>
      <c r="R103" s="7">
        <f>(Parameters!$C$15+Parameters!$C$17)*G103+Parameters!$C$18+Parameters!$C$6</f>
        <v>262175.15494651347</v>
      </c>
      <c r="S103" s="7">
        <f>(Parameters!$C$15+Parameters!$C$17)*H103+Parameters!$C$18+Parameters!$C$6</f>
        <v>264095.24433022592</v>
      </c>
      <c r="T103" s="7">
        <f>(Parameters!$C$15+Parameters!$C$17)*I103+Parameters!$C$18+Parameters!$C$6</f>
        <v>265052.9050862462</v>
      </c>
      <c r="U103" s="7">
        <f>(Parameters!$C$15+Parameters!$C$17)*J103+Parameters!$C$18+Parameters!$C$6</f>
        <v>267901.27594437124</v>
      </c>
      <c r="V103" s="7">
        <f>(Parameters!$C$15+Parameters!$C$17)*K103+Parameters!$C$18+Parameters!$C$6</f>
        <v>271047.37431892438</v>
      </c>
      <c r="W103" s="7">
        <f>(Parameters!$C$15+Parameters!$C$17)*L103+Parameters!$C$18+Parameters!$C$6</f>
        <v>275090.92887728848</v>
      </c>
      <c r="Y103" s="7">
        <f>C103*Parameters!$C$16</f>
        <v>321639.87803067965</v>
      </c>
      <c r="Z103" s="7">
        <f>D103*Parameters!$C$16</f>
        <v>319566.74253672321</v>
      </c>
      <c r="AA103" s="7">
        <f>E103*Parameters!$C$16</f>
        <v>320553.97430506902</v>
      </c>
      <c r="AB103" s="7">
        <f>F103*Parameters!$C$16</f>
        <v>319804.22332889133</v>
      </c>
      <c r="AC103" s="7">
        <f>G103*Parameters!$C$16</f>
        <v>319949.87200566067</v>
      </c>
      <c r="AD103" s="7">
        <f>H103*Parameters!$C$16</f>
        <v>323785.2505496263</v>
      </c>
      <c r="AE103" s="7">
        <f>I103*Parameters!$C$16</f>
        <v>325698.1779097768</v>
      </c>
      <c r="AF103" s="7">
        <f>J103*Parameters!$C$16</f>
        <v>331387.79869888152</v>
      </c>
      <c r="AG103" s="7">
        <f>K103*Parameters!$C$16</f>
        <v>337672.13020205143</v>
      </c>
      <c r="AH103" s="7">
        <f>L103*Parameters!$C$16</f>
        <v>345749.13043238368</v>
      </c>
      <c r="AJ103" s="6">
        <f t="shared" si="37"/>
        <v>95</v>
      </c>
      <c r="AK103" s="6">
        <f t="shared" si="40"/>
        <v>58618.662495921366</v>
      </c>
      <c r="AL103" s="6">
        <f t="shared" si="41"/>
        <v>57583.392080291058</v>
      </c>
      <c r="AM103" s="6">
        <f t="shared" si="42"/>
        <v>58076.390172368672</v>
      </c>
      <c r="AN103" s="6">
        <f t="shared" si="43"/>
        <v>57701.983865115937</v>
      </c>
      <c r="AO103" s="6">
        <f t="shared" si="44"/>
        <v>57774.717059147195</v>
      </c>
      <c r="AP103" s="6">
        <f t="shared" si="45"/>
        <v>59690.006219400384</v>
      </c>
      <c r="AQ103" s="6">
        <f t="shared" si="46"/>
        <v>60645.272823530599</v>
      </c>
      <c r="AR103" s="6">
        <f t="shared" si="47"/>
        <v>63486.522754510283</v>
      </c>
      <c r="AS103" s="6">
        <f t="shared" si="47"/>
        <v>66624.755883127043</v>
      </c>
      <c r="AT103" s="6">
        <f t="shared" si="47"/>
        <v>70658.201555095206</v>
      </c>
      <c r="AU103" s="6"/>
      <c r="AV103" s="6">
        <f t="shared" si="38"/>
        <v>95</v>
      </c>
      <c r="AW103" s="6">
        <f t="shared" si="39"/>
        <v>610860</v>
      </c>
      <c r="BA103" s="20"/>
    </row>
    <row r="104" spans="2:53" x14ac:dyDescent="0.35">
      <c r="B104">
        <v>96</v>
      </c>
      <c r="C104" s="4">
        <f>'Budget pizza per day'!B100*Parameters!$C$7</f>
        <v>40106.058612263536</v>
      </c>
      <c r="D104" s="4">
        <f>'Budget pizza per day'!C100*Parameters!$C$7</f>
        <v>39695.670466820389</v>
      </c>
      <c r="E104" s="4">
        <f>'Budget pizza per day'!D100*Parameters!$C$7</f>
        <v>39767.144810887141</v>
      </c>
      <c r="F104" s="4">
        <f>'Budget pizza per day'!E100*Parameters!$C$7</f>
        <v>39801.273689924536</v>
      </c>
      <c r="G104" s="4">
        <f>'Budget pizza per day'!F100*Parameters!$C$7</f>
        <v>39723.232821798418</v>
      </c>
      <c r="H104" s="4">
        <f>'Budget pizza per day'!G100*Parameters!$C$7</f>
        <v>39319.092135677951</v>
      </c>
      <c r="I104" s="4">
        <f>'Budget pizza per day'!H100*Parameters!$C$7</f>
        <v>39057.848138171459</v>
      </c>
      <c r="J104" s="4">
        <f>'Budget pizza per day'!I100*Parameters!$C$7</f>
        <v>38832.602495321182</v>
      </c>
      <c r="K104" s="4">
        <f>'Budget pizza per day'!J100*Parameters!$C$7</f>
        <v>38587.496338544493</v>
      </c>
      <c r="L104" s="4">
        <f>'Budget pizza per day'!K100*Parameters!$C$7</f>
        <v>38330.396594126491</v>
      </c>
      <c r="M104" s="4"/>
      <c r="N104" s="48">
        <f>(Parameters!$C$15+Parameters!$C$17)*C104+Parameters!$C$18+Parameters!$C$6</f>
        <v>262424.23444905411</v>
      </c>
      <c r="O104" s="7">
        <f>(Parameters!$C$15+Parameters!$C$17)*D104+Parameters!$C$18+Parameters!$C$6</f>
        <v>260782.68186728156</v>
      </c>
      <c r="P104" s="7">
        <f>(Parameters!$C$15+Parameters!$C$17)*E104+Parameters!$C$18+Parameters!$C$6</f>
        <v>261068.57924354856</v>
      </c>
      <c r="Q104" s="7">
        <f>(Parameters!$C$15+Parameters!$C$17)*F104+Parameters!$C$18+Parameters!$C$6</f>
        <v>261205.09475969814</v>
      </c>
      <c r="R104" s="7">
        <f>(Parameters!$C$15+Parameters!$C$17)*G104+Parameters!$C$18+Parameters!$C$6</f>
        <v>260892.93128719367</v>
      </c>
      <c r="S104" s="7">
        <f>(Parameters!$C$15+Parameters!$C$17)*H104+Parameters!$C$18+Parameters!$C$6</f>
        <v>259276.3685427118</v>
      </c>
      <c r="T104" s="7">
        <f>(Parameters!$C$15+Parameters!$C$17)*I104+Parameters!$C$18+Parameters!$C$6</f>
        <v>258231.39255268584</v>
      </c>
      <c r="U104" s="7">
        <f>(Parameters!$C$15+Parameters!$C$17)*J104+Parameters!$C$18+Parameters!$C$6</f>
        <v>257330.40998128473</v>
      </c>
      <c r="V104" s="7">
        <f>(Parameters!$C$15+Parameters!$C$17)*K104+Parameters!$C$18+Parameters!$C$6</f>
        <v>256349.98535417797</v>
      </c>
      <c r="W104" s="7">
        <f>(Parameters!$C$15+Parameters!$C$17)*L104+Parameters!$C$18+Parameters!$C$6</f>
        <v>255321.58637650596</v>
      </c>
      <c r="Y104" s="7">
        <f>C104*Parameters!$C$16</f>
        <v>320447.40831198567</v>
      </c>
      <c r="Z104" s="7">
        <f>D104*Parameters!$C$16</f>
        <v>317168.40702989494</v>
      </c>
      <c r="AA104" s="7">
        <f>E104*Parameters!$C$16</f>
        <v>317739.48703898827</v>
      </c>
      <c r="AB104" s="7">
        <f>F104*Parameters!$C$16</f>
        <v>318012.17678249703</v>
      </c>
      <c r="AC104" s="7">
        <f>G104*Parameters!$C$16</f>
        <v>317388.63024616934</v>
      </c>
      <c r="AD104" s="7">
        <f>H104*Parameters!$C$16</f>
        <v>314159.54616406682</v>
      </c>
      <c r="AE104" s="7">
        <f>I104*Parameters!$C$16</f>
        <v>312072.20662398997</v>
      </c>
      <c r="AF104" s="7">
        <f>J104*Parameters!$C$16</f>
        <v>310272.49393761624</v>
      </c>
      <c r="AG104" s="7">
        <f>K104*Parameters!$C$16</f>
        <v>308314.09574497049</v>
      </c>
      <c r="AH104" s="7">
        <f>L104*Parameters!$C$16</f>
        <v>306259.86878707068</v>
      </c>
      <c r="AJ104" s="6">
        <f t="shared" si="37"/>
        <v>96</v>
      </c>
      <c r="AK104" s="6">
        <f t="shared" si="40"/>
        <v>58023.173862931551</v>
      </c>
      <c r="AL104" s="6">
        <f t="shared" si="41"/>
        <v>56385.72516261338</v>
      </c>
      <c r="AM104" s="6">
        <f t="shared" si="42"/>
        <v>56670.907795439707</v>
      </c>
      <c r="AN104" s="6">
        <f t="shared" si="43"/>
        <v>56807.082022798888</v>
      </c>
      <c r="AO104" s="6">
        <f t="shared" si="44"/>
        <v>56495.69895897567</v>
      </c>
      <c r="AP104" s="6">
        <f t="shared" si="45"/>
        <v>54883.177621355018</v>
      </c>
      <c r="AQ104" s="6">
        <f t="shared" si="46"/>
        <v>53840.814071304136</v>
      </c>
      <c r="AR104" s="6">
        <f t="shared" si="47"/>
        <v>52942.083956331509</v>
      </c>
      <c r="AS104" s="6">
        <f t="shared" si="47"/>
        <v>51964.110390792513</v>
      </c>
      <c r="AT104" s="6">
        <f t="shared" si="47"/>
        <v>50938.282410564716</v>
      </c>
      <c r="AU104" s="6"/>
      <c r="AV104" s="6">
        <f t="shared" si="38"/>
        <v>96</v>
      </c>
      <c r="AW104" s="6">
        <f t="shared" si="39"/>
        <v>548951</v>
      </c>
      <c r="BA104" s="20"/>
    </row>
    <row r="105" spans="2:53" x14ac:dyDescent="0.35">
      <c r="B105">
        <v>97</v>
      </c>
      <c r="C105" s="4">
        <f>'Budget pizza per day'!B101*Parameters!$C$7</f>
        <v>40719.351454511569</v>
      </c>
      <c r="D105" s="4">
        <f>'Budget pizza per day'!C101*Parameters!$C$7</f>
        <v>41276.737185037236</v>
      </c>
      <c r="E105" s="4">
        <f>'Budget pizza per day'!D101*Parameters!$C$7</f>
        <v>41079.644259062508</v>
      </c>
      <c r="F105" s="4">
        <f>'Budget pizza per day'!E101*Parameters!$C$7</f>
        <v>41104.426361408812</v>
      </c>
      <c r="G105" s="4">
        <f>'Budget pizza per day'!F101*Parameters!$C$7</f>
        <v>41932.726010738632</v>
      </c>
      <c r="H105" s="4">
        <f>'Budget pizza per day'!G101*Parameters!$C$7</f>
        <v>41825.417512487344</v>
      </c>
      <c r="I105" s="4">
        <f>'Budget pizza per day'!H101*Parameters!$C$7</f>
        <v>41720.334191113572</v>
      </c>
      <c r="J105" s="4">
        <f>'Budget pizza per day'!I101*Parameters!$C$7</f>
        <v>42623.479922169063</v>
      </c>
      <c r="K105" s="4">
        <f>'Budget pizza per day'!J101*Parameters!$C$7</f>
        <v>42678.77964270654</v>
      </c>
      <c r="L105" s="4">
        <f>'Budget pizza per day'!K101*Parameters!$C$7</f>
        <v>42393.455645388967</v>
      </c>
      <c r="M105" s="4"/>
      <c r="N105" s="48">
        <f>(Parameters!$C$15+Parameters!$C$17)*C105+Parameters!$C$18+Parameters!$C$6</f>
        <v>264877.4058180463</v>
      </c>
      <c r="O105" s="7">
        <f>(Parameters!$C$15+Parameters!$C$17)*D105+Parameters!$C$18+Parameters!$C$6</f>
        <v>267106.94874014892</v>
      </c>
      <c r="P105" s="7">
        <f>(Parameters!$C$15+Parameters!$C$17)*E105+Parameters!$C$18+Parameters!$C$6</f>
        <v>266318.57703625003</v>
      </c>
      <c r="Q105" s="7">
        <f>(Parameters!$C$15+Parameters!$C$17)*F105+Parameters!$C$18+Parameters!$C$6</f>
        <v>266417.70544563525</v>
      </c>
      <c r="R105" s="7">
        <f>(Parameters!$C$15+Parameters!$C$17)*G105+Parameters!$C$18+Parameters!$C$6</f>
        <v>269730.90404295456</v>
      </c>
      <c r="S105" s="7">
        <f>(Parameters!$C$15+Parameters!$C$17)*H105+Parameters!$C$18+Parameters!$C$6</f>
        <v>269301.67004994937</v>
      </c>
      <c r="T105" s="7">
        <f>(Parameters!$C$15+Parameters!$C$17)*I105+Parameters!$C$18+Parameters!$C$6</f>
        <v>268881.33676445426</v>
      </c>
      <c r="U105" s="7">
        <f>(Parameters!$C$15+Parameters!$C$17)*J105+Parameters!$C$18+Parameters!$C$6</f>
        <v>272493.91968867625</v>
      </c>
      <c r="V105" s="7">
        <f>(Parameters!$C$15+Parameters!$C$17)*K105+Parameters!$C$18+Parameters!$C$6</f>
        <v>272715.11857082613</v>
      </c>
      <c r="W105" s="7">
        <f>(Parameters!$C$15+Parameters!$C$17)*L105+Parameters!$C$18+Parameters!$C$6</f>
        <v>271573.82258155587</v>
      </c>
      <c r="Y105" s="7">
        <f>C105*Parameters!$C$16</f>
        <v>325347.61812154745</v>
      </c>
      <c r="Z105" s="7">
        <f>D105*Parameters!$C$16</f>
        <v>329801.13010844751</v>
      </c>
      <c r="AA105" s="7">
        <f>E105*Parameters!$C$16</f>
        <v>328226.35762990947</v>
      </c>
      <c r="AB105" s="7">
        <f>F105*Parameters!$C$16</f>
        <v>328424.36662765645</v>
      </c>
      <c r="AC105" s="7">
        <f>G105*Parameters!$C$16</f>
        <v>335042.48082580167</v>
      </c>
      <c r="AD105" s="7">
        <f>H105*Parameters!$C$16</f>
        <v>334185.08592477388</v>
      </c>
      <c r="AE105" s="7">
        <f>I105*Parameters!$C$16</f>
        <v>333345.47018699744</v>
      </c>
      <c r="AF105" s="7">
        <f>J105*Parameters!$C$16</f>
        <v>340561.60457813082</v>
      </c>
      <c r="AG105" s="7">
        <f>K105*Parameters!$C$16</f>
        <v>341003.44934522529</v>
      </c>
      <c r="AH105" s="7">
        <f>L105*Parameters!$C$16</f>
        <v>338723.71060665784</v>
      </c>
      <c r="AJ105" s="6">
        <f t="shared" si="37"/>
        <v>97</v>
      </c>
      <c r="AK105" s="6">
        <f t="shared" si="40"/>
        <v>60470.212303501146</v>
      </c>
      <c r="AL105" s="6">
        <f t="shared" si="41"/>
        <v>62694.181368298596</v>
      </c>
      <c r="AM105" s="6">
        <f t="shared" si="42"/>
        <v>61907.780593659438</v>
      </c>
      <c r="AN105" s="6">
        <f t="shared" si="43"/>
        <v>62006.661182021198</v>
      </c>
      <c r="AO105" s="6">
        <f t="shared" si="44"/>
        <v>65311.576782847114</v>
      </c>
      <c r="AP105" s="6">
        <f t="shared" si="45"/>
        <v>64883.41587482451</v>
      </c>
      <c r="AQ105" s="6">
        <f t="shared" si="46"/>
        <v>64464.133422543178</v>
      </c>
      <c r="AR105" s="6">
        <f t="shared" si="47"/>
        <v>68067.684889454569</v>
      </c>
      <c r="AS105" s="6">
        <f t="shared" si="47"/>
        <v>68288.330774399161</v>
      </c>
      <c r="AT105" s="6">
        <f t="shared" si="47"/>
        <v>67149.888025101973</v>
      </c>
      <c r="AU105" s="6"/>
      <c r="AV105" s="6">
        <f t="shared" si="38"/>
        <v>97</v>
      </c>
      <c r="AW105" s="6">
        <f t="shared" si="39"/>
        <v>645244</v>
      </c>
      <c r="BA105" s="20"/>
    </row>
    <row r="106" spans="2:53" x14ac:dyDescent="0.35">
      <c r="B106">
        <v>98</v>
      </c>
      <c r="C106" s="4">
        <f>'Budget pizza per day'!B102*Parameters!$C$7</f>
        <v>40991.864717907592</v>
      </c>
      <c r="D106" s="4">
        <f>'Budget pizza per day'!C102*Parameters!$C$7</f>
        <v>41473.243435773562</v>
      </c>
      <c r="E106" s="4">
        <f>'Budget pizza per day'!D102*Parameters!$C$7</f>
        <v>41135.38357498886</v>
      </c>
      <c r="F106" s="4">
        <f>'Budget pizza per day'!E102*Parameters!$C$7</f>
        <v>40619.109315997091</v>
      </c>
      <c r="G106" s="4">
        <f>'Budget pizza per day'!F102*Parameters!$C$7</f>
        <v>40519.702158125634</v>
      </c>
      <c r="H106" s="4">
        <f>'Budget pizza per day'!G102*Parameters!$C$7</f>
        <v>40101.444869312181</v>
      </c>
      <c r="I106" s="4">
        <f>'Budget pizza per day'!H102*Parameters!$C$7</f>
        <v>40263.117041176214</v>
      </c>
      <c r="J106" s="4">
        <f>'Budget pizza per day'!I102*Parameters!$C$7</f>
        <v>40372.590187664449</v>
      </c>
      <c r="K106" s="4">
        <f>'Budget pizza per day'!J102*Parameters!$C$7</f>
        <v>40025.963378180371</v>
      </c>
      <c r="L106" s="4">
        <f>'Budget pizza per day'!K102*Parameters!$C$7</f>
        <v>39808.35846488551</v>
      </c>
      <c r="M106" s="4"/>
      <c r="N106" s="48">
        <f>(Parameters!$C$15+Parameters!$C$17)*C106+Parameters!$C$18+Parameters!$C$6</f>
        <v>265967.45887163037</v>
      </c>
      <c r="O106" s="7">
        <f>(Parameters!$C$15+Parameters!$C$17)*D106+Parameters!$C$18+Parameters!$C$6</f>
        <v>267892.97374309425</v>
      </c>
      <c r="P106" s="7">
        <f>(Parameters!$C$15+Parameters!$C$17)*E106+Parameters!$C$18+Parameters!$C$6</f>
        <v>266541.53429995547</v>
      </c>
      <c r="Q106" s="7">
        <f>(Parameters!$C$15+Parameters!$C$17)*F106+Parameters!$C$18+Parameters!$C$6</f>
        <v>264476.43726398837</v>
      </c>
      <c r="R106" s="7">
        <f>(Parameters!$C$15+Parameters!$C$17)*G106+Parameters!$C$18+Parameters!$C$6</f>
        <v>264078.80863250257</v>
      </c>
      <c r="S106" s="7">
        <f>(Parameters!$C$15+Parameters!$C$17)*H106+Parameters!$C$18+Parameters!$C$6</f>
        <v>262405.77947724873</v>
      </c>
      <c r="T106" s="7">
        <f>(Parameters!$C$15+Parameters!$C$17)*I106+Parameters!$C$18+Parameters!$C$6</f>
        <v>263052.46816470486</v>
      </c>
      <c r="U106" s="7">
        <f>(Parameters!$C$15+Parameters!$C$17)*J106+Parameters!$C$18+Parameters!$C$6</f>
        <v>263490.3607506578</v>
      </c>
      <c r="V106" s="7">
        <f>(Parameters!$C$15+Parameters!$C$17)*K106+Parameters!$C$18+Parameters!$C$6</f>
        <v>262103.85351272149</v>
      </c>
      <c r="W106" s="7">
        <f>(Parameters!$C$15+Parameters!$C$17)*L106+Parameters!$C$18+Parameters!$C$6</f>
        <v>261233.43385954204</v>
      </c>
      <c r="Y106" s="7">
        <f>C106*Parameters!$C$16</f>
        <v>327524.99909608165</v>
      </c>
      <c r="Z106" s="7">
        <f>D106*Parameters!$C$16</f>
        <v>331371.21505183075</v>
      </c>
      <c r="AA106" s="7">
        <f>E106*Parameters!$C$16</f>
        <v>328671.71476416098</v>
      </c>
      <c r="AB106" s="7">
        <f>F106*Parameters!$C$16</f>
        <v>324546.68343481678</v>
      </c>
      <c r="AC106" s="7">
        <f>G106*Parameters!$C$16</f>
        <v>323752.42024342384</v>
      </c>
      <c r="AD106" s="7">
        <f>H106*Parameters!$C$16</f>
        <v>320410.54450580431</v>
      </c>
      <c r="AE106" s="7">
        <f>I106*Parameters!$C$16</f>
        <v>321702.30515899794</v>
      </c>
      <c r="AF106" s="7">
        <f>J106*Parameters!$C$16</f>
        <v>322576.99559943896</v>
      </c>
      <c r="AG106" s="7">
        <f>K106*Parameters!$C$16</f>
        <v>319807.44739166118</v>
      </c>
      <c r="AH106" s="7">
        <f>L106*Parameters!$C$16</f>
        <v>318068.78413443523</v>
      </c>
      <c r="AJ106" s="6">
        <f t="shared" si="37"/>
        <v>98</v>
      </c>
      <c r="AK106" s="6">
        <f t="shared" si="40"/>
        <v>61557.540224451281</v>
      </c>
      <c r="AL106" s="6">
        <f t="shared" si="41"/>
        <v>63478.241308736498</v>
      </c>
      <c r="AM106" s="6">
        <f t="shared" si="42"/>
        <v>62130.180464205507</v>
      </c>
      <c r="AN106" s="6">
        <f t="shared" si="43"/>
        <v>60070.24617082841</v>
      </c>
      <c r="AO106" s="6">
        <f t="shared" si="44"/>
        <v>59673.611610921274</v>
      </c>
      <c r="AP106" s="6">
        <f t="shared" si="45"/>
        <v>58004.765028555586</v>
      </c>
      <c r="AQ106" s="6">
        <f t="shared" si="46"/>
        <v>58649.836994293088</v>
      </c>
      <c r="AR106" s="6">
        <f t="shared" si="47"/>
        <v>59086.634848781163</v>
      </c>
      <c r="AS106" s="6">
        <f t="shared" si="47"/>
        <v>57703.59387893969</v>
      </c>
      <c r="AT106" s="6">
        <f t="shared" si="47"/>
        <v>56835.350274893193</v>
      </c>
      <c r="AU106" s="6"/>
      <c r="AV106" s="6">
        <f t="shared" si="38"/>
        <v>98</v>
      </c>
      <c r="AW106" s="6">
        <f t="shared" si="39"/>
        <v>597190</v>
      </c>
      <c r="BA106" s="20"/>
    </row>
    <row r="107" spans="2:53" x14ac:dyDescent="0.35">
      <c r="B107">
        <v>99</v>
      </c>
      <c r="C107" s="4">
        <f>'Budget pizza per day'!B103*Parameters!$C$7</f>
        <v>40229.440790448323</v>
      </c>
      <c r="D107" s="4">
        <f>'Budget pizza per day'!C103*Parameters!$C$7</f>
        <v>40152.489795467627</v>
      </c>
      <c r="E107" s="4">
        <f>'Budget pizza per day'!D103*Parameters!$C$7</f>
        <v>39826.21292574954</v>
      </c>
      <c r="F107" s="4">
        <f>'Budget pizza per day'!E103*Parameters!$C$7</f>
        <v>39831.622264425183</v>
      </c>
      <c r="G107" s="4">
        <f>'Budget pizza per day'!F103*Parameters!$C$7</f>
        <v>39533.870363618742</v>
      </c>
      <c r="H107" s="4">
        <f>'Budget pizza per day'!G103*Parameters!$C$7</f>
        <v>39354.107495252894</v>
      </c>
      <c r="I107" s="4">
        <f>'Budget pizza per day'!H103*Parameters!$C$7</f>
        <v>39311.512466238019</v>
      </c>
      <c r="J107" s="4">
        <f>'Budget pizza per day'!I103*Parameters!$C$7</f>
        <v>39774.210410786211</v>
      </c>
      <c r="K107" s="4">
        <f>'Budget pizza per day'!J103*Parameters!$C$7</f>
        <v>40598.299381050521</v>
      </c>
      <c r="L107" s="4">
        <f>'Budget pizza per day'!K103*Parameters!$C$7</f>
        <v>41194.738309536508</v>
      </c>
      <c r="M107" s="4"/>
      <c r="N107" s="48">
        <f>(Parameters!$C$15+Parameters!$C$17)*C107+Parameters!$C$18+Parameters!$C$6</f>
        <v>262917.76316179329</v>
      </c>
      <c r="O107" s="7">
        <f>(Parameters!$C$15+Parameters!$C$17)*D107+Parameters!$C$18+Parameters!$C$6</f>
        <v>262609.95918187051</v>
      </c>
      <c r="P107" s="7">
        <f>(Parameters!$C$15+Parameters!$C$17)*E107+Parameters!$C$18+Parameters!$C$6</f>
        <v>261304.85170299816</v>
      </c>
      <c r="Q107" s="7">
        <f>(Parameters!$C$15+Parameters!$C$17)*F107+Parameters!$C$18+Parameters!$C$6</f>
        <v>261326.48905770073</v>
      </c>
      <c r="R107" s="7">
        <f>(Parameters!$C$15+Parameters!$C$17)*G107+Parameters!$C$18+Parameters!$C$6</f>
        <v>260135.48145447497</v>
      </c>
      <c r="S107" s="7">
        <f>(Parameters!$C$15+Parameters!$C$17)*H107+Parameters!$C$18+Parameters!$C$6</f>
        <v>259416.42998101158</v>
      </c>
      <c r="T107" s="7">
        <f>(Parameters!$C$15+Parameters!$C$17)*I107+Parameters!$C$18+Parameters!$C$6</f>
        <v>259246.04986495207</v>
      </c>
      <c r="U107" s="7">
        <f>(Parameters!$C$15+Parameters!$C$17)*J107+Parameters!$C$18+Parameters!$C$6</f>
        <v>261096.84164314484</v>
      </c>
      <c r="V107" s="7">
        <f>(Parameters!$C$15+Parameters!$C$17)*K107+Parameters!$C$18+Parameters!$C$6</f>
        <v>264393.19752420206</v>
      </c>
      <c r="W107" s="7">
        <f>(Parameters!$C$15+Parameters!$C$17)*L107+Parameters!$C$18+Parameters!$C$6</f>
        <v>266778.95323814603</v>
      </c>
      <c r="Y107" s="7">
        <f>C107*Parameters!$C$16</f>
        <v>321433.23191568209</v>
      </c>
      <c r="Z107" s="7">
        <f>D107*Parameters!$C$16</f>
        <v>320818.39346578636</v>
      </c>
      <c r="AA107" s="7">
        <f>E107*Parameters!$C$16</f>
        <v>318211.44127673883</v>
      </c>
      <c r="AB107" s="7">
        <f>F107*Parameters!$C$16</f>
        <v>318254.66189275723</v>
      </c>
      <c r="AC107" s="7">
        <f>G107*Parameters!$C$16</f>
        <v>315875.62420531374</v>
      </c>
      <c r="AD107" s="7">
        <f>H107*Parameters!$C$16</f>
        <v>314439.31888707064</v>
      </c>
      <c r="AE107" s="7">
        <f>I107*Parameters!$C$16</f>
        <v>314098.9846052418</v>
      </c>
      <c r="AF107" s="7">
        <f>J107*Parameters!$C$16</f>
        <v>317795.94118218182</v>
      </c>
      <c r="AG107" s="7">
        <f>K107*Parameters!$C$16</f>
        <v>324380.41205459367</v>
      </c>
      <c r="AH107" s="7">
        <f>L107*Parameters!$C$16</f>
        <v>329145.95909319673</v>
      </c>
      <c r="AJ107" s="6">
        <f t="shared" si="37"/>
        <v>99</v>
      </c>
      <c r="AK107" s="6">
        <f t="shared" si="40"/>
        <v>58515.468753888796</v>
      </c>
      <c r="AL107" s="6">
        <f t="shared" si="41"/>
        <v>58208.434283915849</v>
      </c>
      <c r="AM107" s="6">
        <f t="shared" si="42"/>
        <v>56906.589573740668</v>
      </c>
      <c r="AN107" s="6">
        <f t="shared" si="43"/>
        <v>56928.172835056495</v>
      </c>
      <c r="AO107" s="6">
        <f t="shared" si="44"/>
        <v>55740.142750838771</v>
      </c>
      <c r="AP107" s="6">
        <f t="shared" si="45"/>
        <v>55022.888906059059</v>
      </c>
      <c r="AQ107" s="6">
        <f t="shared" si="46"/>
        <v>54852.934740289726</v>
      </c>
      <c r="AR107" s="6">
        <f t="shared" si="47"/>
        <v>56699.099539036979</v>
      </c>
      <c r="AS107" s="6">
        <f t="shared" si="47"/>
        <v>59987.214530391619</v>
      </c>
      <c r="AT107" s="6">
        <f t="shared" si="47"/>
        <v>62367.005855050695</v>
      </c>
      <c r="AU107" s="6"/>
      <c r="AV107" s="6">
        <f t="shared" si="38"/>
        <v>99</v>
      </c>
      <c r="AW107" s="6">
        <f t="shared" si="39"/>
        <v>575228</v>
      </c>
      <c r="BA107" s="20"/>
    </row>
    <row r="108" spans="2:53" x14ac:dyDescent="0.35">
      <c r="B108">
        <v>100</v>
      </c>
      <c r="C108" s="4">
        <f>'Budget pizza per day'!B104*Parameters!$C$7</f>
        <v>39814.494946992265</v>
      </c>
      <c r="D108" s="4">
        <f>'Budget pizza per day'!C104*Parameters!$C$7</f>
        <v>40234.11429695769</v>
      </c>
      <c r="E108" s="4">
        <f>'Budget pizza per day'!D104*Parameters!$C$7</f>
        <v>40140.696814717543</v>
      </c>
      <c r="F108" s="4">
        <f>'Budget pizza per day'!E104*Parameters!$C$7</f>
        <v>39986.0581336783</v>
      </c>
      <c r="G108" s="4">
        <f>'Budget pizza per day'!F104*Parameters!$C$7</f>
        <v>40361.59136822923</v>
      </c>
      <c r="H108" s="4">
        <f>'Budget pizza per day'!G104*Parameters!$C$7</f>
        <v>40657.218989834953</v>
      </c>
      <c r="I108" s="4">
        <f>'Budget pizza per day'!H104*Parameters!$C$7</f>
        <v>40448.766326465324</v>
      </c>
      <c r="J108" s="4">
        <f>'Budget pizza per day'!I104*Parameters!$C$7</f>
        <v>40106.309246281307</v>
      </c>
      <c r="K108" s="4">
        <f>'Budget pizza per day'!J104*Parameters!$C$7</f>
        <v>40552.785829452005</v>
      </c>
      <c r="L108" s="4">
        <f>'Budget pizza per day'!K104*Parameters!$C$7</f>
        <v>40606.050618627676</v>
      </c>
      <c r="M108" s="4"/>
      <c r="N108" s="48">
        <f>(Parameters!$C$15+Parameters!$C$17)*C108+Parameters!$C$18+Parameters!$C$6</f>
        <v>261257.97978796906</v>
      </c>
      <c r="O108" s="7">
        <f>(Parameters!$C$15+Parameters!$C$17)*D108+Parameters!$C$18+Parameters!$C$6</f>
        <v>262936.45718783076</v>
      </c>
      <c r="P108" s="7">
        <f>(Parameters!$C$15+Parameters!$C$17)*E108+Parameters!$C$18+Parameters!$C$6</f>
        <v>262562.7872588702</v>
      </c>
      <c r="Q108" s="7">
        <f>(Parameters!$C$15+Parameters!$C$17)*F108+Parameters!$C$18+Parameters!$C$6</f>
        <v>261944.2325347132</v>
      </c>
      <c r="R108" s="7">
        <f>(Parameters!$C$15+Parameters!$C$17)*G108+Parameters!$C$18+Parameters!$C$6</f>
        <v>263446.36547291692</v>
      </c>
      <c r="S108" s="7">
        <f>(Parameters!$C$15+Parameters!$C$17)*H108+Parameters!$C$18+Parameters!$C$6</f>
        <v>264628.87595933978</v>
      </c>
      <c r="T108" s="7">
        <f>(Parameters!$C$15+Parameters!$C$17)*I108+Parameters!$C$18+Parameters!$C$6</f>
        <v>263795.0653058613</v>
      </c>
      <c r="U108" s="7">
        <f>(Parameters!$C$15+Parameters!$C$17)*J108+Parameters!$C$18+Parameters!$C$6</f>
        <v>262425.23698512523</v>
      </c>
      <c r="V108" s="7">
        <f>(Parameters!$C$15+Parameters!$C$17)*K108+Parameters!$C$18+Parameters!$C$6</f>
        <v>264211.14331780805</v>
      </c>
      <c r="W108" s="7">
        <f>(Parameters!$C$15+Parameters!$C$17)*L108+Parameters!$C$18+Parameters!$C$6</f>
        <v>264424.2024745107</v>
      </c>
      <c r="Y108" s="7">
        <f>C108*Parameters!$C$16</f>
        <v>318117.81462646823</v>
      </c>
      <c r="Z108" s="7">
        <f>D108*Parameters!$C$16</f>
        <v>321470.57323269197</v>
      </c>
      <c r="AA108" s="7">
        <f>E108*Parameters!$C$16</f>
        <v>320724.1675495932</v>
      </c>
      <c r="AB108" s="7">
        <f>F108*Parameters!$C$16</f>
        <v>319488.60448808962</v>
      </c>
      <c r="AC108" s="7">
        <f>G108*Parameters!$C$16</f>
        <v>322489.11503215157</v>
      </c>
      <c r="AD108" s="7">
        <f>H108*Parameters!$C$16</f>
        <v>324851.17972878128</v>
      </c>
      <c r="AE108" s="7">
        <f>I108*Parameters!$C$16</f>
        <v>323185.64294845797</v>
      </c>
      <c r="AF108" s="7">
        <f>J108*Parameters!$C$16</f>
        <v>320449.41087778768</v>
      </c>
      <c r="AG108" s="7">
        <f>K108*Parameters!$C$16</f>
        <v>324016.75877732155</v>
      </c>
      <c r="AH108" s="7">
        <f>L108*Parameters!$C$16</f>
        <v>324442.34444283514</v>
      </c>
      <c r="AJ108" s="6">
        <f t="shared" si="37"/>
        <v>100</v>
      </c>
      <c r="AK108" s="6">
        <f t="shared" si="40"/>
        <v>56859.83483849917</v>
      </c>
      <c r="AL108" s="6">
        <f t="shared" si="41"/>
        <v>58534.116044861206</v>
      </c>
      <c r="AM108" s="6">
        <f t="shared" si="42"/>
        <v>58161.380290722998</v>
      </c>
      <c r="AN108" s="6">
        <f t="shared" si="43"/>
        <v>57544.371953376423</v>
      </c>
      <c r="AO108" s="6">
        <f t="shared" si="44"/>
        <v>59042.749559234653</v>
      </c>
      <c r="AP108" s="6">
        <f t="shared" si="45"/>
        <v>60222.303769441496</v>
      </c>
      <c r="AQ108" s="6">
        <f t="shared" si="46"/>
        <v>59390.577642596676</v>
      </c>
      <c r="AR108" s="6">
        <f t="shared" si="47"/>
        <v>58024.173892662453</v>
      </c>
      <c r="AS108" s="6">
        <f t="shared" si="47"/>
        <v>59805.615459513501</v>
      </c>
      <c r="AT108" s="6">
        <f t="shared" si="47"/>
        <v>60018.141968324431</v>
      </c>
      <c r="AU108" s="6"/>
      <c r="AV108" s="6">
        <f t="shared" si="38"/>
        <v>100</v>
      </c>
      <c r="AW108" s="6">
        <f t="shared" si="39"/>
        <v>587603</v>
      </c>
      <c r="BA108" s="20"/>
    </row>
    <row r="109" spans="2:53" x14ac:dyDescent="0.35">
      <c r="BA109" s="20"/>
    </row>
    <row r="110" spans="2:53" x14ac:dyDescent="0.35">
      <c r="BA110" s="20"/>
    </row>
    <row r="111" spans="2:53" x14ac:dyDescent="0.35">
      <c r="BA111" s="20"/>
    </row>
    <row r="112" spans="2:53" x14ac:dyDescent="0.35">
      <c r="BA112" s="20"/>
    </row>
    <row r="113" spans="53:53" x14ac:dyDescent="0.35">
      <c r="BA113" s="20"/>
    </row>
  </sheetData>
  <autoFilter ref="AW8:AW108" xr:uid="{00000000-0009-0000-0000-000006000000}"/>
  <sortState xmlns:xlrd2="http://schemas.microsoft.com/office/spreadsheetml/2017/richdata2" ref="BB14:BB113">
    <sortCondition ref="BB14:BB113"/>
  </sortState>
  <mergeCells count="4">
    <mergeCell ref="C7:L7"/>
    <mergeCell ref="N7:W7"/>
    <mergeCell ref="Y7:AH7"/>
    <mergeCell ref="AK7:AT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113"/>
  <sheetViews>
    <sheetView workbookViewId="0"/>
  </sheetViews>
  <sheetFormatPr defaultRowHeight="14.5" x14ac:dyDescent="0.35"/>
  <cols>
    <col min="14" max="23" width="14.36328125" bestFit="1" customWidth="1"/>
    <col min="25" max="34" width="11.54296875" bestFit="1" customWidth="1"/>
    <col min="36" max="36" width="8.90625" style="23"/>
    <col min="47" max="47" width="8.90625" style="23"/>
    <col min="49" max="49" width="18.90625" bestFit="1" customWidth="1"/>
    <col min="50" max="50" width="14.36328125" customWidth="1"/>
    <col min="51" max="51" width="17.90625" bestFit="1" customWidth="1"/>
    <col min="52" max="52" width="16.6328125" bestFit="1" customWidth="1"/>
  </cols>
  <sheetData>
    <row r="1" spans="1:53" s="23" customFormat="1" x14ac:dyDescent="0.35">
      <c r="A1" s="24" t="s">
        <v>61</v>
      </c>
    </row>
    <row r="2" spans="1:53" s="23" customFormat="1" x14ac:dyDescent="0.35"/>
    <row r="3" spans="1:53" s="23" customFormat="1" x14ac:dyDescent="0.35"/>
    <row r="4" spans="1:53" s="23" customFormat="1" x14ac:dyDescent="0.35"/>
    <row r="5" spans="1:53" s="23" customFormat="1" x14ac:dyDescent="0.35"/>
    <row r="6" spans="1:53" ht="19.75" customHeight="1" x14ac:dyDescent="0.35">
      <c r="N6" s="25" t="s">
        <v>38</v>
      </c>
    </row>
    <row r="7" spans="1:53" x14ac:dyDescent="0.35">
      <c r="C7" s="59" t="s">
        <v>6</v>
      </c>
      <c r="D7" s="59"/>
      <c r="E7" s="59"/>
      <c r="F7" s="59"/>
      <c r="G7" s="59"/>
      <c r="H7" s="59"/>
      <c r="I7" s="59"/>
      <c r="J7" s="59"/>
      <c r="K7" s="59"/>
      <c r="L7" s="59"/>
      <c r="M7" s="5"/>
      <c r="N7" s="59" t="s">
        <v>16</v>
      </c>
      <c r="O7" s="59"/>
      <c r="P7" s="59"/>
      <c r="Q7" s="59"/>
      <c r="R7" s="59"/>
      <c r="S7" s="59"/>
      <c r="T7" s="59"/>
      <c r="U7" s="59"/>
      <c r="V7" s="59"/>
      <c r="W7" s="59"/>
      <c r="Y7" s="59" t="s">
        <v>12</v>
      </c>
      <c r="Z7" s="59"/>
      <c r="AA7" s="59"/>
      <c r="AB7" s="59"/>
      <c r="AC7" s="59"/>
      <c r="AD7" s="59"/>
      <c r="AE7" s="59"/>
      <c r="AF7" s="59"/>
      <c r="AG7" s="59"/>
      <c r="AH7" s="59"/>
      <c r="AJ7" s="46"/>
      <c r="AK7" s="60" t="s">
        <v>13</v>
      </c>
      <c r="AL7" s="60"/>
      <c r="AM7" s="60"/>
      <c r="AN7" s="60"/>
      <c r="AO7" s="60"/>
      <c r="AP7" s="60"/>
      <c r="AQ7" s="60"/>
      <c r="AR7" s="60"/>
      <c r="AS7" s="60"/>
      <c r="AT7" s="60"/>
      <c r="AU7" s="46"/>
      <c r="AV7" s="18"/>
      <c r="AZ7" s="2" t="s">
        <v>49</v>
      </c>
    </row>
    <row r="8" spans="1:53" ht="29" x14ac:dyDescent="0.35">
      <c r="B8" s="24" t="s">
        <v>19</v>
      </c>
      <c r="C8" s="24">
        <f>YEAR(Parameters!$C$4)</f>
        <v>2023</v>
      </c>
      <c r="D8" s="24">
        <f>C8+1</f>
        <v>2024</v>
      </c>
      <c r="E8" s="24">
        <f t="shared" ref="E8:L8" si="0">D8+1</f>
        <v>2025</v>
      </c>
      <c r="F8" s="24">
        <f t="shared" si="0"/>
        <v>2026</v>
      </c>
      <c r="G8" s="24">
        <f t="shared" si="0"/>
        <v>2027</v>
      </c>
      <c r="H8" s="24">
        <f t="shared" si="0"/>
        <v>2028</v>
      </c>
      <c r="I8" s="24">
        <f t="shared" si="0"/>
        <v>2029</v>
      </c>
      <c r="J8" s="24">
        <f t="shared" si="0"/>
        <v>2030</v>
      </c>
      <c r="K8" s="24">
        <f t="shared" si="0"/>
        <v>2031</v>
      </c>
      <c r="L8" s="24">
        <f t="shared" si="0"/>
        <v>2032</v>
      </c>
      <c r="M8" s="2"/>
      <c r="N8" s="24">
        <f>YEAR(Parameters!$C$4)</f>
        <v>2023</v>
      </c>
      <c r="O8" s="24">
        <f>N8+1</f>
        <v>2024</v>
      </c>
      <c r="P8" s="24">
        <f t="shared" ref="P8:W8" si="1">O8+1</f>
        <v>2025</v>
      </c>
      <c r="Q8" s="24">
        <f t="shared" si="1"/>
        <v>2026</v>
      </c>
      <c r="R8" s="24">
        <f t="shared" si="1"/>
        <v>2027</v>
      </c>
      <c r="S8" s="24">
        <f t="shared" si="1"/>
        <v>2028</v>
      </c>
      <c r="T8" s="24">
        <f t="shared" si="1"/>
        <v>2029</v>
      </c>
      <c r="U8" s="24">
        <f t="shared" si="1"/>
        <v>2030</v>
      </c>
      <c r="V8" s="24">
        <f t="shared" si="1"/>
        <v>2031</v>
      </c>
      <c r="W8" s="24">
        <f t="shared" si="1"/>
        <v>2032</v>
      </c>
      <c r="Y8" s="24">
        <f>YEAR(Parameters!$C$4)</f>
        <v>2023</v>
      </c>
      <c r="Z8" s="24">
        <f>Y8+1</f>
        <v>2024</v>
      </c>
      <c r="AA8" s="24">
        <f t="shared" ref="AA8:AH8" si="2">Z8+1</f>
        <v>2025</v>
      </c>
      <c r="AB8" s="24">
        <f t="shared" si="2"/>
        <v>2026</v>
      </c>
      <c r="AC8" s="24">
        <f t="shared" si="2"/>
        <v>2027</v>
      </c>
      <c r="AD8" s="24">
        <f t="shared" si="2"/>
        <v>2028</v>
      </c>
      <c r="AE8" s="24">
        <f t="shared" si="2"/>
        <v>2029</v>
      </c>
      <c r="AF8" s="24">
        <f t="shared" si="2"/>
        <v>2030</v>
      </c>
      <c r="AG8" s="24">
        <f t="shared" si="2"/>
        <v>2031</v>
      </c>
      <c r="AH8" s="24">
        <f t="shared" si="2"/>
        <v>2032</v>
      </c>
      <c r="AJ8" s="24" t="s">
        <v>19</v>
      </c>
      <c r="AK8" s="24">
        <f>YEAR(Parameters!$C$4)</f>
        <v>2023</v>
      </c>
      <c r="AL8" s="24">
        <f>AK8+1</f>
        <v>2024</v>
      </c>
      <c r="AM8" s="24">
        <f t="shared" ref="AM8:AT8" si="3">AL8+1</f>
        <v>2025</v>
      </c>
      <c r="AN8" s="24">
        <f t="shared" si="3"/>
        <v>2026</v>
      </c>
      <c r="AO8" s="24">
        <f t="shared" si="3"/>
        <v>2027</v>
      </c>
      <c r="AP8" s="24">
        <f t="shared" si="3"/>
        <v>2028</v>
      </c>
      <c r="AQ8" s="24">
        <f t="shared" si="3"/>
        <v>2029</v>
      </c>
      <c r="AR8" s="24">
        <f t="shared" si="3"/>
        <v>2030</v>
      </c>
      <c r="AS8" s="24">
        <f t="shared" si="3"/>
        <v>2031</v>
      </c>
      <c r="AT8" s="24">
        <f t="shared" si="3"/>
        <v>2032</v>
      </c>
      <c r="AU8" s="24"/>
      <c r="AV8" s="24" t="s">
        <v>19</v>
      </c>
      <c r="AW8" s="17" t="s">
        <v>11</v>
      </c>
      <c r="AY8" s="1" t="s">
        <v>45</v>
      </c>
      <c r="AZ8" s="6">
        <f>AVERAGE(AW9:AW108)</f>
        <v>660123.53</v>
      </c>
    </row>
    <row r="9" spans="1:53" x14ac:dyDescent="0.35">
      <c r="B9">
        <v>1</v>
      </c>
      <c r="C9" s="4">
        <f>'Luxury pizza per day'!B5*Parameters!$C$7</f>
        <v>20497.939740354101</v>
      </c>
      <c r="D9" s="4">
        <f>'Luxury pizza per day'!C5*Parameters!$C$7</f>
        <v>23272.973539115617</v>
      </c>
      <c r="E9" s="4">
        <f>'Luxury pizza per day'!D5*Parameters!$C$7</f>
        <v>22680.172800930144</v>
      </c>
      <c r="F9" s="4">
        <f>'Luxury pizza per day'!E5*Parameters!$C$7</f>
        <v>21036.278747397093</v>
      </c>
      <c r="G9" s="4">
        <f>'Luxury pizza per day'!F5*Parameters!$C$7</f>
        <v>19243.259038012147</v>
      </c>
      <c r="H9" s="4">
        <f>'Luxury pizza per day'!G5*Parameters!$C$7</f>
        <v>20093.870759286001</v>
      </c>
      <c r="I9" s="4">
        <f>'Luxury pizza per day'!H5*Parameters!$C$7</f>
        <v>23032.82039309062</v>
      </c>
      <c r="J9" s="4">
        <f>'Luxury pizza per day'!I5*Parameters!$C$7</f>
        <v>26028.483476163816</v>
      </c>
      <c r="K9" s="4">
        <f>'Luxury pizza per day'!J5*Parameters!$C$7</f>
        <v>28547.877283296981</v>
      </c>
      <c r="L9" s="4">
        <f>'Luxury pizza per day'!K5*Parameters!$C$7</f>
        <v>30255.556663630436</v>
      </c>
      <c r="M9" s="4"/>
      <c r="N9" s="47">
        <f>(Parameters!$D$15+Parameters!$D$17)*C9+Parameters!$D$18+Parameters!$C$6+Parameters!$D$21</f>
        <v>272734.54805265577</v>
      </c>
      <c r="O9" s="7">
        <f>(Parameters!$D$15+Parameters!$D$17)*D9+Parameters!$D$18+Parameters!$C$6</f>
        <v>278547.3015433671</v>
      </c>
      <c r="P9" s="7">
        <f>(Parameters!$D$15+Parameters!$D$17)*E9+Parameters!$D$18+Parameters!$C$6</f>
        <v>274101.29600697604</v>
      </c>
      <c r="Q9" s="7">
        <f>(Parameters!$D$15+Parameters!$D$17)*F9+Parameters!$D$18+Parameters!$C$6</f>
        <v>261772.09060547821</v>
      </c>
      <c r="R9" s="7">
        <f>(Parameters!$D$15+Parameters!$D$17)*G9+Parameters!$D$18+Parameters!$C$6</f>
        <v>248324.44278509112</v>
      </c>
      <c r="S9" s="7">
        <f>(Parameters!$D$15+Parameters!$D$17)*H9+Parameters!$D$18+Parameters!$C$6</f>
        <v>254704.03069464501</v>
      </c>
      <c r="T9" s="7">
        <f>(Parameters!$D$15+Parameters!$D$17)*I9+Parameters!$D$18+Parameters!$C$6</f>
        <v>276746.15294817963</v>
      </c>
      <c r="U9" s="7">
        <f>(Parameters!$D$15+Parameters!$D$17)*J9+Parameters!$D$18+Parameters!$C$6</f>
        <v>299213.62607122865</v>
      </c>
      <c r="V9" s="7">
        <f>(Parameters!$D$15+Parameters!$D$17)*K9+Parameters!$D$18+Parameters!$C$6</f>
        <v>318109.07962472737</v>
      </c>
      <c r="W9" s="7">
        <f>(Parameters!$D$15+Parameters!$D$17)*L9+Parameters!$D$18+Parameters!$C$6</f>
        <v>330916.67497722828</v>
      </c>
      <c r="Y9" s="7">
        <f>C9*Parameters!$D$16</f>
        <v>307264.11670790799</v>
      </c>
      <c r="Z9" s="7">
        <f>D9*Parameters!$D$16</f>
        <v>348861.87335134309</v>
      </c>
      <c r="AA9" s="7">
        <f>E9*Parameters!$D$16</f>
        <v>339975.79028594284</v>
      </c>
      <c r="AB9" s="7">
        <f>F9*Parameters!$D$16</f>
        <v>315333.81842348241</v>
      </c>
      <c r="AC9" s="7">
        <f>G9*Parameters!$D$16</f>
        <v>288456.4529798021</v>
      </c>
      <c r="AD9" s="7">
        <f>H9*Parameters!$D$16</f>
        <v>301207.12268169713</v>
      </c>
      <c r="AE9" s="7">
        <f>I9*Parameters!$D$16</f>
        <v>345261.97769242839</v>
      </c>
      <c r="AF9" s="7">
        <f>J9*Parameters!$D$16</f>
        <v>390166.9673076956</v>
      </c>
      <c r="AG9" s="7">
        <f>K9*Parameters!$D$16</f>
        <v>427932.68047662172</v>
      </c>
      <c r="AH9" s="7">
        <f>L9*Parameters!$D$16</f>
        <v>453530.79438782023</v>
      </c>
      <c r="AJ9" s="6">
        <f>B9</f>
        <v>1</v>
      </c>
      <c r="AK9" s="6">
        <f t="shared" ref="AK9:AK40" si="4">Y9-N9</f>
        <v>34529.568655252224</v>
      </c>
      <c r="AL9" s="6">
        <f t="shared" ref="AL9:AL40" si="5">Z9-O9</f>
        <v>70314.571807975997</v>
      </c>
      <c r="AM9" s="6">
        <f t="shared" ref="AM9:AM40" si="6">AA9-P9</f>
        <v>65874.494278966798</v>
      </c>
      <c r="AN9" s="6">
        <f t="shared" ref="AN9:AN40" si="7">AB9-Q9</f>
        <v>53561.727818004205</v>
      </c>
      <c r="AO9" s="6">
        <f t="shared" ref="AO9:AO40" si="8">AC9-R9</f>
        <v>40132.01019471098</v>
      </c>
      <c r="AP9" s="6">
        <f t="shared" ref="AP9:AP40" si="9">AD9-S9</f>
        <v>46503.091987052117</v>
      </c>
      <c r="AQ9" s="6">
        <f t="shared" ref="AQ9:AQ40" si="10">AE9-T9</f>
        <v>68515.824744248763</v>
      </c>
      <c r="AR9" s="6">
        <f t="shared" ref="AR9:AR40" si="11">AF9-U9</f>
        <v>90953.341236466949</v>
      </c>
      <c r="AS9" s="6">
        <f t="shared" ref="AS9:AS40" si="12">AG9-V9</f>
        <v>109823.60085189436</v>
      </c>
      <c r="AT9" s="6">
        <f t="shared" ref="AT9:AT40" si="13">AH9-W9</f>
        <v>122614.11941059196</v>
      </c>
      <c r="AU9" s="6"/>
      <c r="AV9" s="6">
        <f>B9</f>
        <v>1</v>
      </c>
      <c r="AW9" s="6">
        <f>ROUND(SUM(AK9:AT9),0)</f>
        <v>702822</v>
      </c>
      <c r="AY9" s="1" t="s">
        <v>29</v>
      </c>
      <c r="AZ9" s="4">
        <f>_xlfn.STDEV.S(AW9:AW108)</f>
        <v>315503.69799662335</v>
      </c>
    </row>
    <row r="10" spans="1:53" x14ac:dyDescent="0.35">
      <c r="B10">
        <v>2</v>
      </c>
      <c r="C10" s="4">
        <f>'Luxury pizza per day'!B6*Parameters!$C$7</f>
        <v>20947.386503737282</v>
      </c>
      <c r="D10" s="4">
        <f>'Luxury pizza per day'!C6*Parameters!$C$7</f>
        <v>23934.466107870794</v>
      </c>
      <c r="E10" s="4">
        <f>'Luxury pizza per day'!D6*Parameters!$C$7</f>
        <v>26848.328385209039</v>
      </c>
      <c r="F10" s="4">
        <f>'Luxury pizza per day'!E6*Parameters!$C$7</f>
        <v>25714.797693713186</v>
      </c>
      <c r="G10" s="4">
        <f>'Luxury pizza per day'!F6*Parameters!$C$7</f>
        <v>24101.02962577256</v>
      </c>
      <c r="H10" s="4">
        <f>'Luxury pizza per day'!G6*Parameters!$C$7</f>
        <v>22988.192952021785</v>
      </c>
      <c r="I10" s="4">
        <f>'Luxury pizza per day'!H6*Parameters!$C$7</f>
        <v>23248.380531324496</v>
      </c>
      <c r="J10" s="4">
        <f>'Luxury pizza per day'!I6*Parameters!$C$7</f>
        <v>25859.283629054957</v>
      </c>
      <c r="K10" s="4">
        <f>'Luxury pizza per day'!J6*Parameters!$C$7</f>
        <v>28329.719768394592</v>
      </c>
      <c r="L10" s="4">
        <f>'Luxury pizza per day'!K6*Parameters!$C$7</f>
        <v>28467.090916100038</v>
      </c>
      <c r="M10" s="4"/>
      <c r="N10" s="47">
        <f>(Parameters!$D$15+Parameters!$D$17)*C10+Parameters!$D$18+Parameters!$C$6+Parameters!$D$21</f>
        <v>276105.3987780296</v>
      </c>
      <c r="O10" s="7">
        <f>(Parameters!$D$15+Parameters!$D$17)*D10+Parameters!$D$18+Parameters!$C$6</f>
        <v>283508.49580903095</v>
      </c>
      <c r="P10" s="7">
        <f>(Parameters!$D$15+Parameters!$D$17)*E10+Parameters!$D$18+Parameters!$C$6</f>
        <v>305362.46288906783</v>
      </c>
      <c r="Q10" s="7">
        <f>(Parameters!$D$15+Parameters!$D$17)*F10+Parameters!$D$18+Parameters!$C$6</f>
        <v>296860.98270284891</v>
      </c>
      <c r="R10" s="7">
        <f>(Parameters!$D$15+Parameters!$D$17)*G10+Parameters!$D$18+Parameters!$C$6</f>
        <v>284757.7221932942</v>
      </c>
      <c r="S10" s="7">
        <f>(Parameters!$D$15+Parameters!$D$17)*H10+Parameters!$D$18+Parameters!$C$6</f>
        <v>276411.44714016339</v>
      </c>
      <c r="T10" s="7">
        <f>(Parameters!$D$15+Parameters!$D$17)*I10+Parameters!$D$18+Parameters!$C$6</f>
        <v>278362.8539849337</v>
      </c>
      <c r="U10" s="7">
        <f>(Parameters!$D$15+Parameters!$D$17)*J10+Parameters!$D$18+Parameters!$C$6</f>
        <v>297944.62721791217</v>
      </c>
      <c r="V10" s="7">
        <f>(Parameters!$D$15+Parameters!$D$17)*K10+Parameters!$D$18+Parameters!$C$6</f>
        <v>316472.89826295944</v>
      </c>
      <c r="W10" s="7">
        <f>(Parameters!$D$15+Parameters!$D$17)*L10+Parameters!$D$18+Parameters!$C$6</f>
        <v>317503.18187075027</v>
      </c>
      <c r="Y10" s="7">
        <f>C10*Parameters!$D$16</f>
        <v>314001.32369102188</v>
      </c>
      <c r="Z10" s="7">
        <f>D10*Parameters!$D$16</f>
        <v>358777.6469569832</v>
      </c>
      <c r="AA10" s="7">
        <f>E10*Parameters!$D$16</f>
        <v>402456.44249428349</v>
      </c>
      <c r="AB10" s="7">
        <f>F10*Parameters!$D$16</f>
        <v>385464.81742876064</v>
      </c>
      <c r="AC10" s="7">
        <f>G10*Parameters!$D$16</f>
        <v>361274.43409033067</v>
      </c>
      <c r="AD10" s="7">
        <f>H10*Parameters!$D$16</f>
        <v>344593.01235080656</v>
      </c>
      <c r="AE10" s="7">
        <f>I10*Parameters!$D$16</f>
        <v>348493.22416455421</v>
      </c>
      <c r="AF10" s="7">
        <f>J10*Parameters!$D$16</f>
        <v>387630.66159953381</v>
      </c>
      <c r="AG10" s="7">
        <f>K10*Parameters!$D$16</f>
        <v>424662.49932823493</v>
      </c>
      <c r="AH10" s="7">
        <f>L10*Parameters!$D$16</f>
        <v>426721.69283233956</v>
      </c>
      <c r="AJ10" s="6">
        <f t="shared" ref="AJ10:AJ73" si="14">B10</f>
        <v>2</v>
      </c>
      <c r="AK10" s="6">
        <f t="shared" si="4"/>
        <v>37895.924912992283</v>
      </c>
      <c r="AL10" s="6">
        <f t="shared" si="5"/>
        <v>75269.151147952245</v>
      </c>
      <c r="AM10" s="6">
        <f t="shared" si="6"/>
        <v>97093.97960521566</v>
      </c>
      <c r="AN10" s="6">
        <f t="shared" si="7"/>
        <v>88603.834725911729</v>
      </c>
      <c r="AO10" s="6">
        <f t="shared" si="8"/>
        <v>76516.711897036468</v>
      </c>
      <c r="AP10" s="6">
        <f t="shared" si="9"/>
        <v>68181.565210643166</v>
      </c>
      <c r="AQ10" s="6">
        <f t="shared" si="10"/>
        <v>70130.370179620513</v>
      </c>
      <c r="AR10" s="6">
        <f t="shared" si="11"/>
        <v>89686.034381621634</v>
      </c>
      <c r="AS10" s="6">
        <f t="shared" si="12"/>
        <v>108189.60106527549</v>
      </c>
      <c r="AT10" s="6">
        <f t="shared" si="13"/>
        <v>109218.51096158929</v>
      </c>
      <c r="AU10" s="6"/>
      <c r="AV10" s="6">
        <f t="shared" ref="AV10:AV73" si="15">B10</f>
        <v>2</v>
      </c>
      <c r="AW10" s="6">
        <f t="shared" ref="AW10:AW73" si="16">ROUND(SUM(AK10:AT10),0)</f>
        <v>820786</v>
      </c>
      <c r="AY10" t="s">
        <v>50</v>
      </c>
      <c r="AZ10" s="6">
        <f>MIN(AW9:AW108)</f>
        <v>-46530</v>
      </c>
    </row>
    <row r="11" spans="1:53" x14ac:dyDescent="0.35">
      <c r="B11">
        <v>3</v>
      </c>
      <c r="C11" s="4">
        <f>'Luxury pizza per day'!B7*Parameters!$C$7</f>
        <v>18520.971903924939</v>
      </c>
      <c r="D11" s="4">
        <f>'Luxury pizza per day'!C7*Parameters!$C$7</f>
        <v>17093.406836182181</v>
      </c>
      <c r="E11" s="4">
        <f>'Luxury pizza per day'!D7*Parameters!$C$7</f>
        <v>16209.348453105451</v>
      </c>
      <c r="F11" s="4">
        <f>'Luxury pizza per day'!E7*Parameters!$C$7</f>
        <v>15663.867223467843</v>
      </c>
      <c r="G11" s="4">
        <f>'Luxury pizza per day'!F7*Parameters!$C$7</f>
        <v>15900.090932615261</v>
      </c>
      <c r="H11" s="4">
        <f>'Luxury pizza per day'!G7*Parameters!$C$7</f>
        <v>15163.371769689258</v>
      </c>
      <c r="I11" s="4">
        <f>'Luxury pizza per day'!H7*Parameters!$C$7</f>
        <v>14116.266100795934</v>
      </c>
      <c r="J11" s="4">
        <f>'Luxury pizza per day'!I7*Parameters!$C$7</f>
        <v>15463.409358344681</v>
      </c>
      <c r="K11" s="4">
        <f>'Luxury pizza per day'!J7*Parameters!$C$7</f>
        <v>15776.09787865655</v>
      </c>
      <c r="L11" s="4">
        <f>'Luxury pizza per day'!K7*Parameters!$C$7</f>
        <v>15485.328555148146</v>
      </c>
      <c r="M11" s="4"/>
      <c r="N11" s="47">
        <f>(Parameters!$D$15+Parameters!$D$17)*C11+Parameters!$D$18+Parameters!$C$6+Parameters!$D$21</f>
        <v>257907.28927943704</v>
      </c>
      <c r="O11" s="7">
        <f>(Parameters!$D$15+Parameters!$D$17)*D11+Parameters!$D$18+Parameters!$C$6</f>
        <v>232200.55127136636</v>
      </c>
      <c r="P11" s="7">
        <f>(Parameters!$D$15+Parameters!$D$17)*E11+Parameters!$D$18+Parameters!$C$6</f>
        <v>225570.11339829088</v>
      </c>
      <c r="Q11" s="7">
        <f>(Parameters!$D$15+Parameters!$D$17)*F11+Parameters!$D$18+Parameters!$C$6</f>
        <v>221479.00417600881</v>
      </c>
      <c r="R11" s="7">
        <f>(Parameters!$D$15+Parameters!$D$17)*G11+Parameters!$D$18+Parameters!$C$6</f>
        <v>223250.68199461445</v>
      </c>
      <c r="S11" s="7">
        <f>(Parameters!$D$15+Parameters!$D$17)*H11+Parameters!$D$18+Parameters!$C$6</f>
        <v>217725.28827266942</v>
      </c>
      <c r="T11" s="7">
        <f>(Parameters!$D$15+Parameters!$D$17)*I11+Parameters!$D$18+Parameters!$C$6</f>
        <v>209871.99575596949</v>
      </c>
      <c r="U11" s="7">
        <f>(Parameters!$D$15+Parameters!$D$17)*J11+Parameters!$D$18+Parameters!$C$6</f>
        <v>219975.57018758511</v>
      </c>
      <c r="V11" s="7">
        <f>(Parameters!$D$15+Parameters!$D$17)*K11+Parameters!$D$18+Parameters!$C$6</f>
        <v>222320.73408992414</v>
      </c>
      <c r="W11" s="7">
        <f>(Parameters!$D$15+Parameters!$D$17)*L11+Parameters!$D$18+Parameters!$C$6</f>
        <v>220139.96416361109</v>
      </c>
      <c r="Y11" s="7">
        <f>C11*Parameters!$D$16</f>
        <v>277629.36883983482</v>
      </c>
      <c r="Z11" s="7">
        <f>D11*Parameters!$D$16</f>
        <v>256230.1684743709</v>
      </c>
      <c r="AA11" s="7">
        <f>E11*Parameters!$D$16</f>
        <v>242978.13331205072</v>
      </c>
      <c r="AB11" s="7">
        <f>F11*Parameters!$D$16</f>
        <v>234801.36967978298</v>
      </c>
      <c r="AC11" s="7">
        <f>G11*Parameters!$D$16</f>
        <v>238342.36307990277</v>
      </c>
      <c r="AD11" s="7">
        <f>H11*Parameters!$D$16</f>
        <v>227298.94282764199</v>
      </c>
      <c r="AE11" s="7">
        <f>I11*Parameters!$D$16</f>
        <v>211602.82885093105</v>
      </c>
      <c r="AF11" s="7">
        <f>J11*Parameters!$D$16</f>
        <v>231796.50628158677</v>
      </c>
      <c r="AG11" s="7">
        <f>K11*Parameters!$D$16</f>
        <v>236483.70720106168</v>
      </c>
      <c r="AH11" s="7">
        <f>L11*Parameters!$D$16</f>
        <v>232125.0750416707</v>
      </c>
      <c r="AJ11" s="6">
        <f t="shared" si="14"/>
        <v>3</v>
      </c>
      <c r="AK11" s="6">
        <f t="shared" si="4"/>
        <v>19722.079560397775</v>
      </c>
      <c r="AL11" s="6">
        <f t="shared" si="5"/>
        <v>24029.617203004542</v>
      </c>
      <c r="AM11" s="6">
        <f t="shared" si="6"/>
        <v>17408.019913759839</v>
      </c>
      <c r="AN11" s="6">
        <f t="shared" si="7"/>
        <v>13322.36550377417</v>
      </c>
      <c r="AO11" s="6">
        <f t="shared" si="8"/>
        <v>15091.681085288321</v>
      </c>
      <c r="AP11" s="6">
        <f t="shared" si="9"/>
        <v>9573.6545549725706</v>
      </c>
      <c r="AQ11" s="6">
        <f t="shared" si="10"/>
        <v>1730.8330949615629</v>
      </c>
      <c r="AR11" s="6">
        <f t="shared" si="11"/>
        <v>11820.936094001663</v>
      </c>
      <c r="AS11" s="6">
        <f t="shared" si="12"/>
        <v>14162.973111137544</v>
      </c>
      <c r="AT11" s="6">
        <f t="shared" si="13"/>
        <v>11985.110878059611</v>
      </c>
      <c r="AU11" s="6"/>
      <c r="AV11" s="6">
        <f t="shared" si="15"/>
        <v>3</v>
      </c>
      <c r="AW11" s="6">
        <f t="shared" si="16"/>
        <v>138847</v>
      </c>
      <c r="AY11" t="s">
        <v>47</v>
      </c>
      <c r="AZ11" s="6">
        <f>MAX(AW9:AW108)</f>
        <v>1572084</v>
      </c>
    </row>
    <row r="12" spans="1:53" x14ac:dyDescent="0.35">
      <c r="B12">
        <v>4</v>
      </c>
      <c r="C12" s="4">
        <f>'Luxury pizza per day'!B8*Parameters!$C$7</f>
        <v>18604.436017792865</v>
      </c>
      <c r="D12" s="4">
        <f>'Luxury pizza per day'!C8*Parameters!$C$7</f>
        <v>18732.91316732439</v>
      </c>
      <c r="E12" s="4">
        <f>'Luxury pizza per day'!D8*Parameters!$C$7</f>
        <v>19942.986265950778</v>
      </c>
      <c r="F12" s="4">
        <f>'Luxury pizza per day'!E8*Parameters!$C$7</f>
        <v>22151.627432888374</v>
      </c>
      <c r="G12" s="4">
        <f>'Luxury pizza per day'!F8*Parameters!$C$7</f>
        <v>21384.613255196127</v>
      </c>
      <c r="H12" s="4">
        <f>'Luxury pizza per day'!G8*Parameters!$C$7</f>
        <v>21515.516832381396</v>
      </c>
      <c r="I12" s="4">
        <f>'Luxury pizza per day'!H8*Parameters!$C$7</f>
        <v>23174.154378424333</v>
      </c>
      <c r="J12" s="4">
        <f>'Luxury pizza per day'!I8*Parameters!$C$7</f>
        <v>24498.681360679046</v>
      </c>
      <c r="K12" s="4">
        <f>'Luxury pizza per day'!J8*Parameters!$C$7</f>
        <v>27009.537322712833</v>
      </c>
      <c r="L12" s="4">
        <f>'Luxury pizza per day'!K8*Parameters!$C$7</f>
        <v>28342.979490741243</v>
      </c>
      <c r="M12" s="4"/>
      <c r="N12" s="47">
        <f>(Parameters!$D$15+Parameters!$D$17)*C12+Parameters!$D$18+Parameters!$C$6+Parameters!$D$21</f>
        <v>258533.27013344649</v>
      </c>
      <c r="O12" s="7">
        <f>(Parameters!$D$15+Parameters!$D$17)*D12+Parameters!$D$18+Parameters!$C$6</f>
        <v>244496.84875493293</v>
      </c>
      <c r="P12" s="7">
        <f>(Parameters!$D$15+Parameters!$D$17)*E12+Parameters!$D$18+Parameters!$C$6</f>
        <v>253572.39699463084</v>
      </c>
      <c r="Q12" s="7">
        <f>(Parameters!$D$15+Parameters!$D$17)*F12+Parameters!$D$18+Parameters!$C$6</f>
        <v>270137.2057466628</v>
      </c>
      <c r="R12" s="7">
        <f>(Parameters!$D$15+Parameters!$D$17)*G12+Parameters!$D$18+Parameters!$C$6</f>
        <v>264384.59941397095</v>
      </c>
      <c r="S12" s="7">
        <f>(Parameters!$D$15+Parameters!$D$17)*H12+Parameters!$D$18+Parameters!$C$6</f>
        <v>265366.37624286045</v>
      </c>
      <c r="T12" s="7">
        <f>(Parameters!$D$15+Parameters!$D$17)*I12+Parameters!$D$18+Parameters!$C$6</f>
        <v>277806.15783818252</v>
      </c>
      <c r="U12" s="7">
        <f>(Parameters!$D$15+Parameters!$D$17)*J12+Parameters!$D$18+Parameters!$C$6</f>
        <v>287740.11020509282</v>
      </c>
      <c r="V12" s="7">
        <f>(Parameters!$D$15+Parameters!$D$17)*K12+Parameters!$D$18+Parameters!$C$6</f>
        <v>306571.52992034622</v>
      </c>
      <c r="W12" s="7">
        <f>(Parameters!$D$15+Parameters!$D$17)*L12+Parameters!$D$18+Parameters!$C$6</f>
        <v>316572.34618055931</v>
      </c>
      <c r="Y12" s="7">
        <f>C12*Parameters!$D$16</f>
        <v>278880.49590671505</v>
      </c>
      <c r="Z12" s="7">
        <f>D12*Parameters!$D$16</f>
        <v>280806.36837819259</v>
      </c>
      <c r="AA12" s="7">
        <f>E12*Parameters!$D$16</f>
        <v>298945.36412660219</v>
      </c>
      <c r="AB12" s="7">
        <f>F12*Parameters!$D$16</f>
        <v>332052.89521899674</v>
      </c>
      <c r="AC12" s="7">
        <f>G12*Parameters!$D$16</f>
        <v>320555.35269538994</v>
      </c>
      <c r="AD12" s="7">
        <f>H12*Parameters!$D$16</f>
        <v>322517.59731739713</v>
      </c>
      <c r="AE12" s="7">
        <f>I12*Parameters!$D$16</f>
        <v>347380.57413258078</v>
      </c>
      <c r="AF12" s="7">
        <f>J12*Parameters!$D$16</f>
        <v>367235.23359657888</v>
      </c>
      <c r="AG12" s="7">
        <f>K12*Parameters!$D$16</f>
        <v>404872.96446746535</v>
      </c>
      <c r="AH12" s="7">
        <f>L12*Parameters!$D$16</f>
        <v>424861.26256621123</v>
      </c>
      <c r="AJ12" s="6">
        <f t="shared" si="14"/>
        <v>4</v>
      </c>
      <c r="AK12" s="6">
        <f t="shared" si="4"/>
        <v>20347.225773268554</v>
      </c>
      <c r="AL12" s="6">
        <f t="shared" si="5"/>
        <v>36309.519623259665</v>
      </c>
      <c r="AM12" s="6">
        <f t="shared" si="6"/>
        <v>45372.967131971353</v>
      </c>
      <c r="AN12" s="6">
        <f t="shared" si="7"/>
        <v>61915.689472333936</v>
      </c>
      <c r="AO12" s="6">
        <f t="shared" si="8"/>
        <v>56170.753281418991</v>
      </c>
      <c r="AP12" s="6">
        <f t="shared" si="9"/>
        <v>57151.221074536676</v>
      </c>
      <c r="AQ12" s="6">
        <f t="shared" si="10"/>
        <v>69574.416294398252</v>
      </c>
      <c r="AR12" s="6">
        <f t="shared" si="11"/>
        <v>79495.123391486064</v>
      </c>
      <c r="AS12" s="6">
        <f t="shared" si="12"/>
        <v>98301.434547119134</v>
      </c>
      <c r="AT12" s="6">
        <f t="shared" si="13"/>
        <v>108288.91638565192</v>
      </c>
      <c r="AU12" s="6"/>
      <c r="AV12" s="6">
        <f t="shared" si="15"/>
        <v>4</v>
      </c>
      <c r="AW12" s="6">
        <f t="shared" si="16"/>
        <v>632927</v>
      </c>
      <c r="AY12" t="s">
        <v>48</v>
      </c>
      <c r="AZ12" s="57">
        <v>630354</v>
      </c>
      <c r="BA12" s="54" t="s">
        <v>57</v>
      </c>
    </row>
    <row r="13" spans="1:53" x14ac:dyDescent="0.35">
      <c r="B13">
        <v>5</v>
      </c>
      <c r="C13" s="4">
        <f>'Luxury pizza per day'!B9*Parameters!$C$7</f>
        <v>20554.012578556903</v>
      </c>
      <c r="D13" s="4">
        <f>'Luxury pizza per day'!C9*Parameters!$C$7</f>
        <v>19994.958866750167</v>
      </c>
      <c r="E13" s="4">
        <f>'Luxury pizza per day'!D9*Parameters!$C$7</f>
        <v>21459.815090728949</v>
      </c>
      <c r="F13" s="4">
        <f>'Luxury pizza per day'!E9*Parameters!$C$7</f>
        <v>22525.711145486141</v>
      </c>
      <c r="G13" s="4">
        <f>'Luxury pizza per day'!F9*Parameters!$C$7</f>
        <v>22751.188966348956</v>
      </c>
      <c r="H13" s="4">
        <f>'Luxury pizza per day'!G9*Parameters!$C$7</f>
        <v>24076.284432000521</v>
      </c>
      <c r="I13" s="4">
        <f>'Luxury pizza per day'!H9*Parameters!$C$7</f>
        <v>24564.169206893497</v>
      </c>
      <c r="J13" s="4">
        <f>'Luxury pizza per day'!I9*Parameters!$C$7</f>
        <v>26659.779159529597</v>
      </c>
      <c r="K13" s="4">
        <f>'Luxury pizza per day'!J9*Parameters!$C$7</f>
        <v>27783.94208846716</v>
      </c>
      <c r="L13" s="4">
        <f>'Luxury pizza per day'!K9*Parameters!$C$7</f>
        <v>27641.811771739089</v>
      </c>
      <c r="M13" s="4"/>
      <c r="N13" s="47">
        <f>(Parameters!$D$15+Parameters!$D$17)*C13+Parameters!$D$18+Parameters!$C$6+Parameters!$D$21</f>
        <v>273155.09433917678</v>
      </c>
      <c r="O13" s="7">
        <f>(Parameters!$D$15+Parameters!$D$17)*D13+Parameters!$D$18+Parameters!$C$6</f>
        <v>253962.19150062624</v>
      </c>
      <c r="P13" s="7">
        <f>(Parameters!$D$15+Parameters!$D$17)*E13+Parameters!$D$18+Parameters!$C$6</f>
        <v>264948.61318046716</v>
      </c>
      <c r="Q13" s="7">
        <f>(Parameters!$D$15+Parameters!$D$17)*F13+Parameters!$D$18+Parameters!$C$6</f>
        <v>272942.83359114605</v>
      </c>
      <c r="R13" s="7">
        <f>(Parameters!$D$15+Parameters!$D$17)*G13+Parameters!$D$18+Parameters!$C$6</f>
        <v>274633.91724761715</v>
      </c>
      <c r="S13" s="7">
        <f>(Parameters!$D$15+Parameters!$D$17)*H13+Parameters!$D$18+Parameters!$C$6</f>
        <v>284572.1332400039</v>
      </c>
      <c r="T13" s="7">
        <f>(Parameters!$D$15+Parameters!$D$17)*I13+Parameters!$D$18+Parameters!$C$6</f>
        <v>288231.26905170124</v>
      </c>
      <c r="U13" s="7">
        <f>(Parameters!$D$15+Parameters!$D$17)*J13+Parameters!$D$18+Parameters!$C$6</f>
        <v>303948.343696472</v>
      </c>
      <c r="V13" s="7">
        <f>(Parameters!$D$15+Parameters!$D$17)*K13+Parameters!$D$18+Parameters!$C$6</f>
        <v>312379.56566350372</v>
      </c>
      <c r="W13" s="7">
        <f>(Parameters!$D$15+Parameters!$D$17)*L13+Parameters!$D$18+Parameters!$C$6</f>
        <v>311313.58828804316</v>
      </c>
      <c r="Y13" s="7">
        <f>C13*Parameters!$D$16</f>
        <v>308104.64855256799</v>
      </c>
      <c r="Z13" s="7">
        <f>D13*Parameters!$D$16</f>
        <v>299724.433412585</v>
      </c>
      <c r="AA13" s="7">
        <f>E13*Parameters!$D$16</f>
        <v>321682.62821002695</v>
      </c>
      <c r="AB13" s="7">
        <f>F13*Parameters!$D$16</f>
        <v>337660.41007083724</v>
      </c>
      <c r="AC13" s="7">
        <f>G13*Parameters!$D$16</f>
        <v>341040.32260557084</v>
      </c>
      <c r="AD13" s="7">
        <f>H13*Parameters!$D$16</f>
        <v>360903.50363568781</v>
      </c>
      <c r="AE13" s="7">
        <f>I13*Parameters!$D$16</f>
        <v>368216.89641133352</v>
      </c>
      <c r="AF13" s="7">
        <f>J13*Parameters!$D$16</f>
        <v>399630.08960134868</v>
      </c>
      <c r="AG13" s="7">
        <f>K13*Parameters!$D$16</f>
        <v>416481.29190612276</v>
      </c>
      <c r="AH13" s="7">
        <f>L13*Parameters!$D$16</f>
        <v>414350.75845836895</v>
      </c>
      <c r="AJ13" s="6">
        <f t="shared" si="14"/>
        <v>5</v>
      </c>
      <c r="AK13" s="6">
        <f t="shared" si="4"/>
        <v>34949.554213391209</v>
      </c>
      <c r="AL13" s="6">
        <f t="shared" si="5"/>
        <v>45762.241911958758</v>
      </c>
      <c r="AM13" s="6">
        <f t="shared" si="6"/>
        <v>56734.015029559785</v>
      </c>
      <c r="AN13" s="6">
        <f t="shared" si="7"/>
        <v>64717.576479691197</v>
      </c>
      <c r="AO13" s="6">
        <f t="shared" si="8"/>
        <v>66406.405357953685</v>
      </c>
      <c r="AP13" s="6">
        <f t="shared" si="9"/>
        <v>76331.370395683916</v>
      </c>
      <c r="AQ13" s="6">
        <f t="shared" si="10"/>
        <v>79985.627359632286</v>
      </c>
      <c r="AR13" s="6">
        <f t="shared" si="11"/>
        <v>95681.745904876676</v>
      </c>
      <c r="AS13" s="6">
        <f t="shared" si="12"/>
        <v>104101.72624261904</v>
      </c>
      <c r="AT13" s="6">
        <f t="shared" si="13"/>
        <v>103037.17017032579</v>
      </c>
      <c r="AU13" s="6"/>
      <c r="AV13" s="6">
        <f t="shared" si="15"/>
        <v>5</v>
      </c>
      <c r="AW13" s="6">
        <f t="shared" si="16"/>
        <v>727707</v>
      </c>
    </row>
    <row r="14" spans="1:53" x14ac:dyDescent="0.35">
      <c r="B14">
        <v>6</v>
      </c>
      <c r="C14" s="4">
        <f>'Luxury pizza per day'!B10*Parameters!$C$7</f>
        <v>19773.434480334425</v>
      </c>
      <c r="D14" s="4">
        <f>'Luxury pizza per day'!C10*Parameters!$C$7</f>
        <v>22081.08769425665</v>
      </c>
      <c r="E14" s="4">
        <f>'Luxury pizza per day'!D10*Parameters!$C$7</f>
        <v>23510.841279087479</v>
      </c>
      <c r="F14" s="4">
        <f>'Luxury pizza per day'!E10*Parameters!$C$7</f>
        <v>23465.49344060395</v>
      </c>
      <c r="G14" s="4">
        <f>'Luxury pizza per day'!F10*Parameters!$C$7</f>
        <v>26367.95237390498</v>
      </c>
      <c r="H14" s="4">
        <f>'Luxury pizza per day'!G10*Parameters!$C$7</f>
        <v>27465.034193195337</v>
      </c>
      <c r="I14" s="4">
        <f>'Luxury pizza per day'!H10*Parameters!$C$7</f>
        <v>26725.001199483118</v>
      </c>
      <c r="J14" s="4">
        <f>'Luxury pizza per day'!I10*Parameters!$C$7</f>
        <v>29067.077810900202</v>
      </c>
      <c r="K14" s="4">
        <f>'Luxury pizza per day'!J10*Parameters!$C$7</f>
        <v>33448.162799771264</v>
      </c>
      <c r="L14" s="4">
        <f>'Luxury pizza per day'!K10*Parameters!$C$7</f>
        <v>34888.761660462762</v>
      </c>
      <c r="M14" s="4"/>
      <c r="N14" s="47">
        <f>(Parameters!$D$15+Parameters!$D$17)*C14+Parameters!$D$18+Parameters!$C$6+Parameters!$D$21</f>
        <v>267300.75860250823</v>
      </c>
      <c r="O14" s="7">
        <f>(Parameters!$D$15+Parameters!$D$17)*D14+Parameters!$D$18+Parameters!$C$6</f>
        <v>269608.15770692489</v>
      </c>
      <c r="P14" s="7">
        <f>(Parameters!$D$15+Parameters!$D$17)*E14+Parameters!$D$18+Parameters!$C$6</f>
        <v>280331.3095931561</v>
      </c>
      <c r="Q14" s="7">
        <f>(Parameters!$D$15+Parameters!$D$17)*F14+Parameters!$D$18+Parameters!$C$6</f>
        <v>279991.2008045296</v>
      </c>
      <c r="R14" s="7">
        <f>(Parameters!$D$15+Parameters!$D$17)*G14+Parameters!$D$18+Parameters!$C$6</f>
        <v>301759.64280428737</v>
      </c>
      <c r="S14" s="7">
        <f>(Parameters!$D$15+Parameters!$D$17)*H14+Parameters!$D$18+Parameters!$C$6</f>
        <v>309987.75644896505</v>
      </c>
      <c r="T14" s="7">
        <f>(Parameters!$D$15+Parameters!$D$17)*I14+Parameters!$D$18+Parameters!$C$6</f>
        <v>304437.50899612339</v>
      </c>
      <c r="U14" s="7">
        <f>(Parameters!$D$15+Parameters!$D$17)*J14+Parameters!$D$18+Parameters!$C$6</f>
        <v>322003.0835817515</v>
      </c>
      <c r="V14" s="7">
        <f>(Parameters!$D$15+Parameters!$D$17)*K14+Parameters!$D$18+Parameters!$C$6</f>
        <v>354861.22099828447</v>
      </c>
      <c r="W14" s="7">
        <f>(Parameters!$D$15+Parameters!$D$17)*L14+Parameters!$D$18+Parameters!$C$6</f>
        <v>365665.71245347068</v>
      </c>
      <c r="Y14" s="7">
        <f>C14*Parameters!$D$16</f>
        <v>296403.78286021302</v>
      </c>
      <c r="Z14" s="7">
        <f>D14*Parameters!$D$16</f>
        <v>330995.50453690719</v>
      </c>
      <c r="AA14" s="7">
        <f>E14*Parameters!$D$16</f>
        <v>352427.51077352132</v>
      </c>
      <c r="AB14" s="7">
        <f>F14*Parameters!$D$16</f>
        <v>351747.7466746532</v>
      </c>
      <c r="AC14" s="7">
        <f>G14*Parameters!$D$16</f>
        <v>395255.60608483566</v>
      </c>
      <c r="AD14" s="7">
        <f>H14*Parameters!$D$16</f>
        <v>411700.86255599809</v>
      </c>
      <c r="AE14" s="7">
        <f>I14*Parameters!$D$16</f>
        <v>400607.76798025193</v>
      </c>
      <c r="AF14" s="7">
        <f>J14*Parameters!$D$16</f>
        <v>435715.49638539401</v>
      </c>
      <c r="AG14" s="7">
        <f>K14*Parameters!$D$16</f>
        <v>501387.96036857128</v>
      </c>
      <c r="AH14" s="7">
        <f>L14*Parameters!$D$16</f>
        <v>522982.5372903368</v>
      </c>
      <c r="AJ14" s="6">
        <f t="shared" si="14"/>
        <v>6</v>
      </c>
      <c r="AK14" s="6">
        <f t="shared" si="4"/>
        <v>29103.02425770479</v>
      </c>
      <c r="AL14" s="6">
        <f t="shared" si="5"/>
        <v>61387.3468299823</v>
      </c>
      <c r="AM14" s="6">
        <f t="shared" si="6"/>
        <v>72096.201180365228</v>
      </c>
      <c r="AN14" s="6">
        <f t="shared" si="7"/>
        <v>71756.545870123606</v>
      </c>
      <c r="AO14" s="6">
        <f t="shared" si="8"/>
        <v>93495.963280548283</v>
      </c>
      <c r="AP14" s="6">
        <f t="shared" si="9"/>
        <v>101713.10610703303</v>
      </c>
      <c r="AQ14" s="6">
        <f t="shared" si="10"/>
        <v>96170.258984128537</v>
      </c>
      <c r="AR14" s="6">
        <f t="shared" si="11"/>
        <v>113712.41280364251</v>
      </c>
      <c r="AS14" s="6">
        <f t="shared" si="12"/>
        <v>146526.73937028681</v>
      </c>
      <c r="AT14" s="6">
        <f t="shared" si="13"/>
        <v>157316.82483686612</v>
      </c>
      <c r="AU14" s="6"/>
      <c r="AV14" s="6">
        <f t="shared" si="15"/>
        <v>6</v>
      </c>
      <c r="AW14" s="6">
        <f t="shared" si="16"/>
        <v>943278</v>
      </c>
    </row>
    <row r="15" spans="1:53" x14ac:dyDescent="0.35">
      <c r="B15">
        <v>7</v>
      </c>
      <c r="C15" s="4">
        <f>'Luxury pizza per day'!B11*Parameters!$C$7</f>
        <v>19412.68566601061</v>
      </c>
      <c r="D15" s="4">
        <f>'Luxury pizza per day'!C11*Parameters!$C$7</f>
        <v>19934.548045258194</v>
      </c>
      <c r="E15" s="4">
        <f>'Luxury pizza per day'!D11*Parameters!$C$7</f>
        <v>18898.962211210877</v>
      </c>
      <c r="F15" s="4">
        <f>'Luxury pizza per day'!E11*Parameters!$C$7</f>
        <v>19333.021747282783</v>
      </c>
      <c r="G15" s="4">
        <f>'Luxury pizza per day'!F11*Parameters!$C$7</f>
        <v>18319.767567403269</v>
      </c>
      <c r="H15" s="4">
        <f>'Luxury pizza per day'!G11*Parameters!$C$7</f>
        <v>19605.320922643961</v>
      </c>
      <c r="I15" s="4">
        <f>'Luxury pizza per day'!H11*Parameters!$C$7</f>
        <v>19798.852400938486</v>
      </c>
      <c r="J15" s="4">
        <f>'Luxury pizza per day'!I11*Parameters!$C$7</f>
        <v>20521.920160059508</v>
      </c>
      <c r="K15" s="4">
        <f>'Luxury pizza per day'!J11*Parameters!$C$7</f>
        <v>20823.36739309326</v>
      </c>
      <c r="L15" s="4">
        <f>'Luxury pizza per day'!K11*Parameters!$C$7</f>
        <v>22958.243650950601</v>
      </c>
      <c r="M15" s="4"/>
      <c r="N15" s="47">
        <f>(Parameters!$D$15+Parameters!$D$17)*C15+Parameters!$D$18+Parameters!$C$6+Parameters!$D$21</f>
        <v>264595.14249507955</v>
      </c>
      <c r="O15" s="7">
        <f>(Parameters!$D$15+Parameters!$D$17)*D15+Parameters!$D$18+Parameters!$C$6</f>
        <v>253509.11033943645</v>
      </c>
      <c r="P15" s="7">
        <f>(Parameters!$D$15+Parameters!$D$17)*E15+Parameters!$D$18+Parameters!$C$6</f>
        <v>245742.21658408159</v>
      </c>
      <c r="Q15" s="7">
        <f>(Parameters!$D$15+Parameters!$D$17)*F15+Parameters!$D$18+Parameters!$C$6</f>
        <v>248997.66310462088</v>
      </c>
      <c r="R15" s="7">
        <f>(Parameters!$D$15+Parameters!$D$17)*G15+Parameters!$D$18+Parameters!$C$6</f>
        <v>241398.25675552452</v>
      </c>
      <c r="S15" s="7">
        <f>(Parameters!$D$15+Parameters!$D$17)*H15+Parameters!$D$18+Parameters!$C$6</f>
        <v>251039.90691982972</v>
      </c>
      <c r="T15" s="7">
        <f>(Parameters!$D$15+Parameters!$D$17)*I15+Parameters!$D$18+Parameters!$C$6</f>
        <v>252491.39300703863</v>
      </c>
      <c r="U15" s="7">
        <f>(Parameters!$D$15+Parameters!$D$17)*J15+Parameters!$D$18+Parameters!$C$6</f>
        <v>257914.4012004463</v>
      </c>
      <c r="V15" s="7">
        <f>(Parameters!$D$15+Parameters!$D$17)*K15+Parameters!$D$18+Parameters!$C$6</f>
        <v>260175.25544819946</v>
      </c>
      <c r="W15" s="7">
        <f>(Parameters!$D$15+Parameters!$D$17)*L15+Parameters!$D$18+Parameters!$C$6</f>
        <v>276186.8273821295</v>
      </c>
      <c r="Y15" s="7">
        <f>C15*Parameters!$D$16</f>
        <v>290996.15813349903</v>
      </c>
      <c r="Z15" s="7">
        <f>D15*Parameters!$D$16</f>
        <v>298818.87519842031</v>
      </c>
      <c r="AA15" s="7">
        <f>E15*Parameters!$D$16</f>
        <v>283295.44354605104</v>
      </c>
      <c r="AB15" s="7">
        <f>F15*Parameters!$D$16</f>
        <v>289801.9959917689</v>
      </c>
      <c r="AC15" s="7">
        <f>G15*Parameters!$D$16</f>
        <v>274613.31583537499</v>
      </c>
      <c r="AD15" s="7">
        <f>H15*Parameters!$D$16</f>
        <v>293883.76063043298</v>
      </c>
      <c r="AE15" s="7">
        <f>I15*Parameters!$D$16</f>
        <v>296784.7974900679</v>
      </c>
      <c r="AF15" s="7">
        <f>J15*Parameters!$D$16</f>
        <v>307623.58319929201</v>
      </c>
      <c r="AG15" s="7">
        <f>K15*Parameters!$D$16</f>
        <v>312142.27722246799</v>
      </c>
      <c r="AH15" s="7">
        <f>L15*Parameters!$D$16</f>
        <v>344144.07232774951</v>
      </c>
      <c r="AJ15" s="6">
        <f t="shared" si="14"/>
        <v>7</v>
      </c>
      <c r="AK15" s="6">
        <f t="shared" si="4"/>
        <v>26401.015638419485</v>
      </c>
      <c r="AL15" s="6">
        <f t="shared" si="5"/>
        <v>45309.764858983865</v>
      </c>
      <c r="AM15" s="6">
        <f t="shared" si="6"/>
        <v>37553.226961969456</v>
      </c>
      <c r="AN15" s="6">
        <f t="shared" si="7"/>
        <v>40804.332887148019</v>
      </c>
      <c r="AO15" s="6">
        <f t="shared" si="8"/>
        <v>33215.059079850471</v>
      </c>
      <c r="AP15" s="6">
        <f t="shared" si="9"/>
        <v>42843.85371060326</v>
      </c>
      <c r="AQ15" s="6">
        <f t="shared" si="10"/>
        <v>44293.40448302927</v>
      </c>
      <c r="AR15" s="6">
        <f t="shared" si="11"/>
        <v>49709.181998845714</v>
      </c>
      <c r="AS15" s="6">
        <f t="shared" si="12"/>
        <v>51967.021774268535</v>
      </c>
      <c r="AT15" s="6">
        <f t="shared" si="13"/>
        <v>67957.244945620012</v>
      </c>
      <c r="AU15" s="6"/>
      <c r="AV15" s="6">
        <f t="shared" si="15"/>
        <v>7</v>
      </c>
      <c r="AW15" s="6">
        <f t="shared" si="16"/>
        <v>440054</v>
      </c>
    </row>
    <row r="16" spans="1:53" x14ac:dyDescent="0.35">
      <c r="B16">
        <v>8</v>
      </c>
      <c r="C16" s="4">
        <f>'Luxury pizza per day'!B12*Parameters!$C$7</f>
        <v>20899.790450714794</v>
      </c>
      <c r="D16" s="4">
        <f>'Luxury pizza per day'!C12*Parameters!$C$7</f>
        <v>21292.48625968962</v>
      </c>
      <c r="E16" s="4">
        <f>'Luxury pizza per day'!D12*Parameters!$C$7</f>
        <v>22082.04711828303</v>
      </c>
      <c r="F16" s="4">
        <f>'Luxury pizza per day'!E12*Parameters!$C$7</f>
        <v>23186.357530243502</v>
      </c>
      <c r="G16" s="4">
        <f>'Luxury pizza per day'!F12*Parameters!$C$7</f>
        <v>26081.028413320782</v>
      </c>
      <c r="H16" s="4">
        <f>'Luxury pizza per day'!G12*Parameters!$C$7</f>
        <v>28719.135091853223</v>
      </c>
      <c r="I16" s="4">
        <f>'Luxury pizza per day'!H12*Parameters!$C$7</f>
        <v>27730.334429805436</v>
      </c>
      <c r="J16" s="4">
        <f>'Luxury pizza per day'!I12*Parameters!$C$7</f>
        <v>27653.785982217581</v>
      </c>
      <c r="K16" s="4">
        <f>'Luxury pizza per day'!J12*Parameters!$C$7</f>
        <v>25828.21165216271</v>
      </c>
      <c r="L16" s="4">
        <f>'Luxury pizza per day'!K12*Parameters!$C$7</f>
        <v>23412.895422027705</v>
      </c>
      <c r="M16" s="4"/>
      <c r="N16" s="47">
        <f>(Parameters!$D$15+Parameters!$D$17)*C16+Parameters!$D$18+Parameters!$C$6+Parameters!$D$21</f>
        <v>275748.42838036094</v>
      </c>
      <c r="O16" s="7">
        <f>(Parameters!$D$15+Parameters!$D$17)*D16+Parameters!$D$18+Parameters!$C$6</f>
        <v>263693.64694767212</v>
      </c>
      <c r="P16" s="7">
        <f>(Parameters!$D$15+Parameters!$D$17)*E16+Parameters!$D$18+Parameters!$C$6</f>
        <v>269615.35338712274</v>
      </c>
      <c r="Q16" s="7">
        <f>(Parameters!$D$15+Parameters!$D$17)*F16+Parameters!$D$18+Parameters!$C$6</f>
        <v>277897.68147682626</v>
      </c>
      <c r="R16" s="7">
        <f>(Parameters!$D$15+Parameters!$D$17)*G16+Parameters!$D$18+Parameters!$C$6</f>
        <v>299607.71309990587</v>
      </c>
      <c r="S16" s="7">
        <f>(Parameters!$D$15+Parameters!$D$17)*H16+Parameters!$D$18+Parameters!$C$6</f>
        <v>319393.51318889915</v>
      </c>
      <c r="T16" s="7">
        <f>(Parameters!$D$15+Parameters!$D$17)*I16+Parameters!$D$18+Parameters!$C$6</f>
        <v>311977.50822354073</v>
      </c>
      <c r="U16" s="7">
        <f>(Parameters!$D$15+Parameters!$D$17)*J16+Parameters!$D$18+Parameters!$C$6</f>
        <v>311403.39486663183</v>
      </c>
      <c r="V16" s="7">
        <f>(Parameters!$D$15+Parameters!$D$17)*K16+Parameters!$D$18+Parameters!$C$6</f>
        <v>297711.58739122032</v>
      </c>
      <c r="W16" s="7">
        <f>(Parameters!$D$15+Parameters!$D$17)*L16+Parameters!$D$18+Parameters!$C$6</f>
        <v>279596.71566520783</v>
      </c>
      <c r="Y16" s="7">
        <f>C16*Parameters!$D$16</f>
        <v>313287.85885621479</v>
      </c>
      <c r="Z16" s="7">
        <f>D16*Parameters!$D$16</f>
        <v>319174.3690327474</v>
      </c>
      <c r="AA16" s="7">
        <f>E16*Parameters!$D$16</f>
        <v>331009.88630306261</v>
      </c>
      <c r="AB16" s="7">
        <f>F16*Parameters!$D$16</f>
        <v>347563.4993783501</v>
      </c>
      <c r="AC16" s="7">
        <f>G16*Parameters!$D$16</f>
        <v>390954.61591567856</v>
      </c>
      <c r="AD16" s="7">
        <f>H16*Parameters!$D$16</f>
        <v>430499.83502687979</v>
      </c>
      <c r="AE16" s="7">
        <f>I16*Parameters!$D$16</f>
        <v>415677.71310278348</v>
      </c>
      <c r="AF16" s="7">
        <f>J16*Parameters!$D$16</f>
        <v>414530.25187344156</v>
      </c>
      <c r="AG16" s="7">
        <f>K16*Parameters!$D$16</f>
        <v>387164.89266591903</v>
      </c>
      <c r="AH16" s="7">
        <f>L16*Parameters!$D$16</f>
        <v>350959.30237619532</v>
      </c>
      <c r="AJ16" s="6">
        <f t="shared" si="14"/>
        <v>8</v>
      </c>
      <c r="AK16" s="6">
        <f t="shared" si="4"/>
        <v>37539.430475853849</v>
      </c>
      <c r="AL16" s="6">
        <f t="shared" si="5"/>
        <v>55480.722085075278</v>
      </c>
      <c r="AM16" s="6">
        <f t="shared" si="6"/>
        <v>61394.532915939868</v>
      </c>
      <c r="AN16" s="6">
        <f t="shared" si="7"/>
        <v>69665.817901523842</v>
      </c>
      <c r="AO16" s="6">
        <f t="shared" si="8"/>
        <v>91346.902815772686</v>
      </c>
      <c r="AP16" s="6">
        <f t="shared" si="9"/>
        <v>111106.32183798065</v>
      </c>
      <c r="AQ16" s="6">
        <f t="shared" si="10"/>
        <v>103700.20487924275</v>
      </c>
      <c r="AR16" s="6">
        <f t="shared" si="11"/>
        <v>103126.85700680973</v>
      </c>
      <c r="AS16" s="6">
        <f t="shared" si="12"/>
        <v>89453.305274698709</v>
      </c>
      <c r="AT16" s="6">
        <f t="shared" si="13"/>
        <v>71362.586710987496</v>
      </c>
      <c r="AU16" s="6"/>
      <c r="AV16" s="6">
        <f t="shared" si="15"/>
        <v>8</v>
      </c>
      <c r="AW16" s="6">
        <f t="shared" si="16"/>
        <v>794177</v>
      </c>
      <c r="AY16" s="23"/>
    </row>
    <row r="17" spans="2:51" x14ac:dyDescent="0.35">
      <c r="B17">
        <v>9</v>
      </c>
      <c r="C17" s="4">
        <f>'Luxury pizza per day'!B13*Parameters!$C$7</f>
        <v>17874.458251206426</v>
      </c>
      <c r="D17" s="4">
        <f>'Luxury pizza per day'!C13*Parameters!$C$7</f>
        <v>17742.352162404259</v>
      </c>
      <c r="E17" s="4">
        <f>'Luxury pizza per day'!D13*Parameters!$C$7</f>
        <v>17201.78477410887</v>
      </c>
      <c r="F17" s="4">
        <f>'Luxury pizza per day'!E13*Parameters!$C$7</f>
        <v>16924.872330866241</v>
      </c>
      <c r="G17" s="4">
        <f>'Luxury pizza per day'!F13*Parameters!$C$7</f>
        <v>18339.608926191737</v>
      </c>
      <c r="H17" s="4">
        <f>'Luxury pizza per day'!G13*Parameters!$C$7</f>
        <v>20340.661770888608</v>
      </c>
      <c r="I17" s="4">
        <f>'Luxury pizza per day'!H13*Parameters!$C$7</f>
        <v>23330.547009998598</v>
      </c>
      <c r="J17" s="4">
        <f>'Luxury pizza per day'!I13*Parameters!$C$7</f>
        <v>25496.102336310905</v>
      </c>
      <c r="K17" s="4">
        <f>'Luxury pizza per day'!J13*Parameters!$C$7</f>
        <v>27582.886700877254</v>
      </c>
      <c r="L17" s="4">
        <f>'Luxury pizza per day'!K13*Parameters!$C$7</f>
        <v>31362.385301970487</v>
      </c>
      <c r="M17" s="4"/>
      <c r="N17" s="47">
        <f>(Parameters!$D$15+Parameters!$D$17)*C17+Parameters!$D$18+Parameters!$C$6+Parameters!$D$21</f>
        <v>253058.43688404819</v>
      </c>
      <c r="O17" s="7">
        <f>(Parameters!$D$15+Parameters!$D$17)*D17+Parameters!$D$18+Parameters!$C$6</f>
        <v>237067.64121803193</v>
      </c>
      <c r="P17" s="7">
        <f>(Parameters!$D$15+Parameters!$D$17)*E17+Parameters!$D$18+Parameters!$C$6</f>
        <v>233013.38580581651</v>
      </c>
      <c r="Q17" s="7">
        <f>(Parameters!$D$15+Parameters!$D$17)*F17+Parameters!$D$18+Parameters!$C$6</f>
        <v>230936.54248149681</v>
      </c>
      <c r="R17" s="7">
        <f>(Parameters!$D$15+Parameters!$D$17)*G17+Parameters!$D$18+Parameters!$C$6</f>
        <v>241547.06694643802</v>
      </c>
      <c r="S17" s="7">
        <f>(Parameters!$D$15+Parameters!$D$17)*H17+Parameters!$D$18+Parameters!$C$6</f>
        <v>256554.96328166456</v>
      </c>
      <c r="T17" s="7">
        <f>(Parameters!$D$15+Parameters!$D$17)*I17+Parameters!$D$18+Parameters!$C$6</f>
        <v>278979.10257498949</v>
      </c>
      <c r="U17" s="7">
        <f>(Parameters!$D$15+Parameters!$D$17)*J17+Parameters!$D$18+Parameters!$C$6</f>
        <v>295220.76752233179</v>
      </c>
      <c r="V17" s="7">
        <f>(Parameters!$D$15+Parameters!$D$17)*K17+Parameters!$D$18+Parameters!$C$6</f>
        <v>310871.65025657939</v>
      </c>
      <c r="W17" s="7">
        <f>(Parameters!$D$15+Parameters!$D$17)*L17+Parameters!$D$18+Parameters!$C$6</f>
        <v>339217.88976477867</v>
      </c>
      <c r="Y17" s="7">
        <f>C17*Parameters!$D$16</f>
        <v>267938.12918558432</v>
      </c>
      <c r="Z17" s="7">
        <f>D17*Parameters!$D$16</f>
        <v>265957.85891443986</v>
      </c>
      <c r="AA17" s="7">
        <f>E17*Parameters!$D$16</f>
        <v>257854.75376389196</v>
      </c>
      <c r="AB17" s="7">
        <f>F17*Parameters!$D$16</f>
        <v>253703.83623968496</v>
      </c>
      <c r="AC17" s="7">
        <f>G17*Parameters!$D$16</f>
        <v>274910.73780361412</v>
      </c>
      <c r="AD17" s="7">
        <f>H17*Parameters!$D$16</f>
        <v>304906.51994562021</v>
      </c>
      <c r="AE17" s="7">
        <f>I17*Parameters!$D$16</f>
        <v>349724.89967987896</v>
      </c>
      <c r="AF17" s="7">
        <f>J17*Parameters!$D$16</f>
        <v>382186.57402130048</v>
      </c>
      <c r="AG17" s="7">
        <f>K17*Parameters!$D$16</f>
        <v>413467.47164615005</v>
      </c>
      <c r="AH17" s="7">
        <f>L17*Parameters!$D$16</f>
        <v>470122.1556765376</v>
      </c>
      <c r="AJ17" s="6">
        <f t="shared" si="14"/>
        <v>9</v>
      </c>
      <c r="AK17" s="6">
        <f t="shared" si="4"/>
        <v>14879.692301536124</v>
      </c>
      <c r="AL17" s="6">
        <f t="shared" si="5"/>
        <v>28890.217696407926</v>
      </c>
      <c r="AM17" s="6">
        <f t="shared" si="6"/>
        <v>24841.367958075454</v>
      </c>
      <c r="AN17" s="6">
        <f t="shared" si="7"/>
        <v>22767.293758188142</v>
      </c>
      <c r="AO17" s="6">
        <f t="shared" si="8"/>
        <v>33363.670857176097</v>
      </c>
      <c r="AP17" s="6">
        <f t="shared" si="9"/>
        <v>48351.556663955649</v>
      </c>
      <c r="AQ17" s="6">
        <f t="shared" si="10"/>
        <v>70745.797104889469</v>
      </c>
      <c r="AR17" s="6">
        <f t="shared" si="11"/>
        <v>86965.806498968683</v>
      </c>
      <c r="AS17" s="6">
        <f t="shared" si="12"/>
        <v>102595.82138957066</v>
      </c>
      <c r="AT17" s="6">
        <f t="shared" si="13"/>
        <v>130904.26591175894</v>
      </c>
      <c r="AU17" s="6"/>
      <c r="AV17" s="6">
        <f t="shared" si="15"/>
        <v>9</v>
      </c>
      <c r="AW17" s="6">
        <f t="shared" si="16"/>
        <v>564305</v>
      </c>
      <c r="AY17" s="23"/>
    </row>
    <row r="18" spans="2:51" x14ac:dyDescent="0.35">
      <c r="B18">
        <v>10</v>
      </c>
      <c r="C18" s="4">
        <f>'Luxury pizza per day'!B14*Parameters!$C$7</f>
        <v>20943.854534091101</v>
      </c>
      <c r="D18" s="4">
        <f>'Luxury pizza per day'!C14*Parameters!$C$7</f>
        <v>24739.288042763405</v>
      </c>
      <c r="E18" s="4">
        <f>'Luxury pizza per day'!D14*Parameters!$C$7</f>
        <v>28754.919000023598</v>
      </c>
      <c r="F18" s="4">
        <f>'Luxury pizza per day'!E14*Parameters!$C$7</f>
        <v>30822.932495398058</v>
      </c>
      <c r="G18" s="4">
        <f>'Luxury pizza per day'!F14*Parameters!$C$7</f>
        <v>33585.429904588898</v>
      </c>
      <c r="H18" s="4">
        <f>'Luxury pizza per day'!G14*Parameters!$C$7</f>
        <v>35162.971505055997</v>
      </c>
      <c r="I18" s="4">
        <f>'Luxury pizza per day'!H14*Parameters!$C$7</f>
        <v>39357.467895372662</v>
      </c>
      <c r="J18" s="4">
        <f>'Luxury pizza per day'!I14*Parameters!$C$7</f>
        <v>45389.032357817268</v>
      </c>
      <c r="K18" s="4">
        <f>'Luxury pizza per day'!J14*Parameters!$C$7</f>
        <v>44251.368572894564</v>
      </c>
      <c r="L18" s="4">
        <f>'Luxury pizza per day'!K14*Parameters!$C$7</f>
        <v>47738.229346008506</v>
      </c>
      <c r="M18" s="4"/>
      <c r="N18" s="47">
        <f>(Parameters!$D$15+Parameters!$D$17)*C18+Parameters!$D$18+Parameters!$C$6+Parameters!$D$21</f>
        <v>276078.90900568326</v>
      </c>
      <c r="O18" s="7">
        <f>(Parameters!$D$15+Parameters!$D$17)*D18+Parameters!$D$18+Parameters!$C$6</f>
        <v>289544.66032072552</v>
      </c>
      <c r="P18" s="7">
        <f>(Parameters!$D$15+Parameters!$D$17)*E18+Parameters!$D$18+Parameters!$C$6</f>
        <v>319661.89250017697</v>
      </c>
      <c r="Q18" s="7">
        <f>(Parameters!$D$15+Parameters!$D$17)*F18+Parameters!$D$18+Parameters!$C$6</f>
        <v>335171.99371548544</v>
      </c>
      <c r="R18" s="7">
        <f>(Parameters!$D$15+Parameters!$D$17)*G18+Parameters!$D$18+Parameters!$C$6</f>
        <v>355890.72428441676</v>
      </c>
      <c r="S18" s="7">
        <f>(Parameters!$D$15+Parameters!$D$17)*H18+Parameters!$D$18+Parameters!$C$6</f>
        <v>367722.28628791997</v>
      </c>
      <c r="T18" s="7">
        <f>(Parameters!$D$15+Parameters!$D$17)*I18+Parameters!$D$18+Parameters!$C$6</f>
        <v>399181.00921529497</v>
      </c>
      <c r="U18" s="7">
        <f>(Parameters!$D$15+Parameters!$D$17)*J18+Parameters!$D$18+Parameters!$C$6</f>
        <v>444417.74268362951</v>
      </c>
      <c r="V18" s="7">
        <f>(Parameters!$D$15+Parameters!$D$17)*K18+Parameters!$D$18+Parameters!$C$6</f>
        <v>435885.26429670921</v>
      </c>
      <c r="W18" s="7">
        <f>(Parameters!$D$15+Parameters!$D$17)*L18+Parameters!$D$18+Parameters!$C$6</f>
        <v>462036.72009506379</v>
      </c>
      <c r="Y18" s="7">
        <f>C18*Parameters!$D$16</f>
        <v>313948.37946602562</v>
      </c>
      <c r="Z18" s="7">
        <f>D18*Parameters!$D$16</f>
        <v>370841.92776102346</v>
      </c>
      <c r="AA18" s="7">
        <f>E18*Parameters!$D$16</f>
        <v>431036.23581035371</v>
      </c>
      <c r="AB18" s="7">
        <f>F18*Parameters!$D$16</f>
        <v>462035.7581060169</v>
      </c>
      <c r="AC18" s="7">
        <f>G18*Parameters!$D$16</f>
        <v>503445.5942697876</v>
      </c>
      <c r="AD18" s="7">
        <f>H18*Parameters!$D$16</f>
        <v>527092.94286078936</v>
      </c>
      <c r="AE18" s="7">
        <f>I18*Parameters!$D$16</f>
        <v>589968.44375163619</v>
      </c>
      <c r="AF18" s="7">
        <f>J18*Parameters!$D$16</f>
        <v>680381.59504368086</v>
      </c>
      <c r="AG18" s="7">
        <f>K18*Parameters!$D$16</f>
        <v>663328.01490768953</v>
      </c>
      <c r="AH18" s="7">
        <f>L18*Parameters!$D$16</f>
        <v>715596.05789666751</v>
      </c>
      <c r="AJ18" s="6">
        <f t="shared" si="14"/>
        <v>10</v>
      </c>
      <c r="AK18" s="6">
        <f t="shared" si="4"/>
        <v>37869.47046034236</v>
      </c>
      <c r="AL18" s="6">
        <f t="shared" si="5"/>
        <v>81297.267440297932</v>
      </c>
      <c r="AM18" s="6">
        <f t="shared" si="6"/>
        <v>111374.34331017674</v>
      </c>
      <c r="AN18" s="6">
        <f t="shared" si="7"/>
        <v>126863.76439053146</v>
      </c>
      <c r="AO18" s="6">
        <f t="shared" si="8"/>
        <v>147554.86998537084</v>
      </c>
      <c r="AP18" s="6">
        <f t="shared" si="9"/>
        <v>159370.6565728694</v>
      </c>
      <c r="AQ18" s="6">
        <f t="shared" si="10"/>
        <v>190787.43453634123</v>
      </c>
      <c r="AR18" s="6">
        <f t="shared" si="11"/>
        <v>235963.85236005136</v>
      </c>
      <c r="AS18" s="6">
        <f t="shared" si="12"/>
        <v>227442.75061098032</v>
      </c>
      <c r="AT18" s="6">
        <f t="shared" si="13"/>
        <v>253559.33780160372</v>
      </c>
      <c r="AU18" s="6"/>
      <c r="AV18" s="6">
        <f t="shared" si="15"/>
        <v>10</v>
      </c>
      <c r="AW18" s="6">
        <f t="shared" si="16"/>
        <v>1572084</v>
      </c>
      <c r="AY18" s="23"/>
    </row>
    <row r="19" spans="2:51" x14ac:dyDescent="0.35">
      <c r="B19">
        <v>11</v>
      </c>
      <c r="C19" s="4">
        <f>'Luxury pizza per day'!B15*Parameters!$C$7</f>
        <v>21745.274488258518</v>
      </c>
      <c r="D19" s="4">
        <f>'Luxury pizza per day'!C15*Parameters!$C$7</f>
        <v>23113.816634072682</v>
      </c>
      <c r="E19" s="4">
        <f>'Luxury pizza per day'!D15*Parameters!$C$7</f>
        <v>25079.339159175164</v>
      </c>
      <c r="F19" s="4">
        <f>'Luxury pizza per day'!E15*Parameters!$C$7</f>
        <v>27718.485703656264</v>
      </c>
      <c r="G19" s="4">
        <f>'Luxury pizza per day'!F15*Parameters!$C$7</f>
        <v>28378.812189253505</v>
      </c>
      <c r="H19" s="4">
        <f>'Luxury pizza per day'!G15*Parameters!$C$7</f>
        <v>27546.699698135657</v>
      </c>
      <c r="I19" s="4">
        <f>'Luxury pizza per day'!H15*Parameters!$C$7</f>
        <v>30529.797792679943</v>
      </c>
      <c r="J19" s="4">
        <f>'Luxury pizza per day'!I15*Parameters!$C$7</f>
        <v>31143.868171905164</v>
      </c>
      <c r="K19" s="4">
        <f>'Luxury pizza per day'!J15*Parameters!$C$7</f>
        <v>29049.310056322236</v>
      </c>
      <c r="L19" s="4">
        <f>'Luxury pizza per day'!K15*Parameters!$C$7</f>
        <v>31828.863977201141</v>
      </c>
      <c r="M19" s="4"/>
      <c r="N19" s="47">
        <f>(Parameters!$D$15+Parameters!$D$17)*C19+Parameters!$D$18+Parameters!$C$6+Parameters!$D$21</f>
        <v>282089.55866193888</v>
      </c>
      <c r="O19" s="7">
        <f>(Parameters!$D$15+Parameters!$D$17)*D19+Parameters!$D$18+Parameters!$C$6</f>
        <v>277353.62475554511</v>
      </c>
      <c r="P19" s="7">
        <f>(Parameters!$D$15+Parameters!$D$17)*E19+Parameters!$D$18+Parameters!$C$6</f>
        <v>292095.04369381373</v>
      </c>
      <c r="Q19" s="7">
        <f>(Parameters!$D$15+Parameters!$D$17)*F19+Parameters!$D$18+Parameters!$C$6</f>
        <v>311888.64277742198</v>
      </c>
      <c r="R19" s="7">
        <f>(Parameters!$D$15+Parameters!$D$17)*G19+Parameters!$D$18+Parameters!$C$6</f>
        <v>316841.09141940129</v>
      </c>
      <c r="S19" s="7">
        <f>(Parameters!$D$15+Parameters!$D$17)*H19+Parameters!$D$18+Parameters!$C$6</f>
        <v>310600.24773601745</v>
      </c>
      <c r="T19" s="7">
        <f>(Parameters!$D$15+Parameters!$D$17)*I19+Parameters!$D$18+Parameters!$C$6</f>
        <v>332973.48344509955</v>
      </c>
      <c r="U19" s="7">
        <f>(Parameters!$D$15+Parameters!$D$17)*J19+Parameters!$D$18+Parameters!$C$6</f>
        <v>337579.01128928876</v>
      </c>
      <c r="V19" s="7">
        <f>(Parameters!$D$15+Parameters!$D$17)*K19+Parameters!$D$18+Parameters!$C$6</f>
        <v>321869.82542241679</v>
      </c>
      <c r="W19" s="7">
        <f>(Parameters!$D$15+Parameters!$D$17)*L19+Parameters!$D$18+Parameters!$C$6</f>
        <v>342716.47982900857</v>
      </c>
      <c r="Y19" s="7">
        <f>C19*Parameters!$D$16</f>
        <v>325961.6645789952</v>
      </c>
      <c r="Z19" s="7">
        <f>D19*Parameters!$D$16</f>
        <v>346476.11134474952</v>
      </c>
      <c r="AA19" s="7">
        <f>E19*Parameters!$D$16</f>
        <v>375939.2939960357</v>
      </c>
      <c r="AB19" s="7">
        <f>F19*Parameters!$D$16</f>
        <v>415500.10069780739</v>
      </c>
      <c r="AC19" s="7">
        <f>G19*Parameters!$D$16</f>
        <v>425398.39471691003</v>
      </c>
      <c r="AD19" s="7">
        <f>H19*Parameters!$D$16</f>
        <v>412925.02847505349</v>
      </c>
      <c r="AE19" s="7">
        <f>I19*Parameters!$D$16</f>
        <v>457641.66891227238</v>
      </c>
      <c r="AF19" s="7">
        <f>J19*Parameters!$D$16</f>
        <v>466846.58389685838</v>
      </c>
      <c r="AG19" s="7">
        <f>K19*Parameters!$D$16</f>
        <v>435449.15774427034</v>
      </c>
      <c r="AH19" s="7">
        <f>L19*Parameters!$D$16</f>
        <v>477114.67101824511</v>
      </c>
      <c r="AJ19" s="6">
        <f t="shared" si="14"/>
        <v>11</v>
      </c>
      <c r="AK19" s="6">
        <f t="shared" si="4"/>
        <v>43872.105917056324</v>
      </c>
      <c r="AL19" s="6">
        <f t="shared" si="5"/>
        <v>69122.486589204404</v>
      </c>
      <c r="AM19" s="6">
        <f t="shared" si="6"/>
        <v>83844.250302221975</v>
      </c>
      <c r="AN19" s="6">
        <f t="shared" si="7"/>
        <v>103611.45792038541</v>
      </c>
      <c r="AO19" s="6">
        <f t="shared" si="8"/>
        <v>108557.30329750874</v>
      </c>
      <c r="AP19" s="6">
        <f t="shared" si="9"/>
        <v>102324.78073903604</v>
      </c>
      <c r="AQ19" s="6">
        <f t="shared" si="10"/>
        <v>124668.18546717282</v>
      </c>
      <c r="AR19" s="6">
        <f t="shared" si="11"/>
        <v>129267.57260756963</v>
      </c>
      <c r="AS19" s="6">
        <f t="shared" si="12"/>
        <v>113579.33232185355</v>
      </c>
      <c r="AT19" s="6">
        <f t="shared" si="13"/>
        <v>134398.19118923653</v>
      </c>
      <c r="AU19" s="6"/>
      <c r="AV19" s="6">
        <f t="shared" si="15"/>
        <v>11</v>
      </c>
      <c r="AW19" s="6">
        <f t="shared" si="16"/>
        <v>1013246</v>
      </c>
      <c r="AY19" s="23"/>
    </row>
    <row r="20" spans="2:51" x14ac:dyDescent="0.35">
      <c r="B20">
        <v>12</v>
      </c>
      <c r="C20" s="4">
        <f>'Luxury pizza per day'!B16*Parameters!$C$7</f>
        <v>20118.699227805038</v>
      </c>
      <c r="D20" s="4">
        <f>'Luxury pizza per day'!C16*Parameters!$C$7</f>
        <v>20630.84442767837</v>
      </c>
      <c r="E20" s="4">
        <f>'Luxury pizza per day'!D16*Parameters!$C$7</f>
        <v>19256.147613094789</v>
      </c>
      <c r="F20" s="4">
        <f>'Luxury pizza per day'!E16*Parameters!$C$7</f>
        <v>17612.515630080205</v>
      </c>
      <c r="G20" s="4">
        <f>'Luxury pizza per day'!F16*Parameters!$C$7</f>
        <v>18431.635778408461</v>
      </c>
      <c r="H20" s="4">
        <f>'Luxury pizza per day'!G16*Parameters!$C$7</f>
        <v>18438.768684663828</v>
      </c>
      <c r="I20" s="4">
        <f>'Luxury pizza per day'!H16*Parameters!$C$7</f>
        <v>17089.342086663841</v>
      </c>
      <c r="J20" s="4">
        <f>'Luxury pizza per day'!I16*Parameters!$C$7</f>
        <v>18665.103968044394</v>
      </c>
      <c r="K20" s="4">
        <f>'Luxury pizza per day'!J16*Parameters!$C$7</f>
        <v>18161.73260426701</v>
      </c>
      <c r="L20" s="4">
        <f>'Luxury pizza per day'!K16*Parameters!$C$7</f>
        <v>18951.905600916438</v>
      </c>
      <c r="M20" s="4"/>
      <c r="N20" s="47">
        <f>(Parameters!$D$15+Parameters!$D$17)*C20+Parameters!$D$18+Parameters!$C$6+Parameters!$D$21</f>
        <v>269890.2442085378</v>
      </c>
      <c r="O20" s="7">
        <f>(Parameters!$D$15+Parameters!$D$17)*D20+Parameters!$D$18+Parameters!$C$6</f>
        <v>258731.33320758777</v>
      </c>
      <c r="P20" s="7">
        <f>(Parameters!$D$15+Parameters!$D$17)*E20+Parameters!$D$18+Parameters!$C$6</f>
        <v>248421.10709821092</v>
      </c>
      <c r="Q20" s="7">
        <f>(Parameters!$D$15+Parameters!$D$17)*F20+Parameters!$D$18+Parameters!$C$6</f>
        <v>236093.86722560154</v>
      </c>
      <c r="R20" s="7">
        <f>(Parameters!$D$15+Parameters!$D$17)*G20+Parameters!$D$18+Parameters!$C$6</f>
        <v>242237.26833806347</v>
      </c>
      <c r="S20" s="7">
        <f>(Parameters!$D$15+Parameters!$D$17)*H20+Parameters!$D$18+Parameters!$C$6</f>
        <v>242290.76513497872</v>
      </c>
      <c r="T20" s="7">
        <f>(Parameters!$D$15+Parameters!$D$17)*I20+Parameters!$D$18+Parameters!$C$6</f>
        <v>232170.06564997882</v>
      </c>
      <c r="U20" s="7">
        <f>(Parameters!$D$15+Parameters!$D$17)*J20+Parameters!$D$18+Parameters!$C$6</f>
        <v>243988.27976033295</v>
      </c>
      <c r="V20" s="7">
        <f>(Parameters!$D$15+Parameters!$D$17)*K20+Parameters!$D$18+Parameters!$C$6</f>
        <v>240212.99453200257</v>
      </c>
      <c r="W20" s="7">
        <f>(Parameters!$D$15+Parameters!$D$17)*L20+Parameters!$D$18+Parameters!$C$6</f>
        <v>246139.29200687329</v>
      </c>
      <c r="Y20" s="7">
        <f>C20*Parameters!$D$16</f>
        <v>301579.30142479751</v>
      </c>
      <c r="Z20" s="7">
        <f>D20*Parameters!$D$16</f>
        <v>309256.3579708988</v>
      </c>
      <c r="AA20" s="7">
        <f>E20*Parameters!$D$16</f>
        <v>288649.65272029088</v>
      </c>
      <c r="AB20" s="7">
        <f>F20*Parameters!$D$16</f>
        <v>264011.60929490224</v>
      </c>
      <c r="AC20" s="7">
        <f>G20*Parameters!$D$16</f>
        <v>276290.22031834285</v>
      </c>
      <c r="AD20" s="7">
        <f>H20*Parameters!$D$16</f>
        <v>276397.14258311078</v>
      </c>
      <c r="AE20" s="7">
        <f>I20*Parameters!$D$16</f>
        <v>256169.23787909097</v>
      </c>
      <c r="AF20" s="7">
        <f>J20*Parameters!$D$16</f>
        <v>279789.90848098544</v>
      </c>
      <c r="AG20" s="7">
        <f>K20*Parameters!$D$16</f>
        <v>272244.37173796247</v>
      </c>
      <c r="AH20" s="7">
        <f>L20*Parameters!$D$16</f>
        <v>284089.0649577374</v>
      </c>
      <c r="AJ20" s="6">
        <f t="shared" si="14"/>
        <v>12</v>
      </c>
      <c r="AK20" s="6">
        <f t="shared" si="4"/>
        <v>31689.057216259709</v>
      </c>
      <c r="AL20" s="6">
        <f t="shared" si="5"/>
        <v>50525.024763311027</v>
      </c>
      <c r="AM20" s="6">
        <f t="shared" si="6"/>
        <v>40228.545622079953</v>
      </c>
      <c r="AN20" s="6">
        <f t="shared" si="7"/>
        <v>27917.742069300701</v>
      </c>
      <c r="AO20" s="6">
        <f t="shared" si="8"/>
        <v>34052.95198027938</v>
      </c>
      <c r="AP20" s="6">
        <f t="shared" si="9"/>
        <v>34106.377448132058</v>
      </c>
      <c r="AQ20" s="6">
        <f t="shared" si="10"/>
        <v>23999.172229112155</v>
      </c>
      <c r="AR20" s="6">
        <f t="shared" si="11"/>
        <v>35801.628720652487</v>
      </c>
      <c r="AS20" s="6">
        <f t="shared" si="12"/>
        <v>32031.3772059599</v>
      </c>
      <c r="AT20" s="6">
        <f t="shared" si="13"/>
        <v>37949.772950864106</v>
      </c>
      <c r="AU20" s="6"/>
      <c r="AV20" s="6">
        <f t="shared" si="15"/>
        <v>12</v>
      </c>
      <c r="AW20" s="6">
        <f t="shared" si="16"/>
        <v>348302</v>
      </c>
      <c r="AY20" s="23"/>
    </row>
    <row r="21" spans="2:51" x14ac:dyDescent="0.35">
      <c r="B21">
        <v>13</v>
      </c>
      <c r="C21" s="4">
        <f>'Luxury pizza per day'!B17*Parameters!$C$7</f>
        <v>20728.910646054137</v>
      </c>
      <c r="D21" s="4">
        <f>'Luxury pizza per day'!C17*Parameters!$C$7</f>
        <v>23887.939291148632</v>
      </c>
      <c r="E21" s="4">
        <f>'Luxury pizza per day'!D17*Parameters!$C$7</f>
        <v>24528.360905280864</v>
      </c>
      <c r="F21" s="4">
        <f>'Luxury pizza per day'!E17*Parameters!$C$7</f>
        <v>22833.201042896617</v>
      </c>
      <c r="G21" s="4">
        <f>'Luxury pizza per day'!F17*Parameters!$C$7</f>
        <v>22199.49381336919</v>
      </c>
      <c r="H21" s="4">
        <f>'Luxury pizza per day'!G17*Parameters!$C$7</f>
        <v>23506.019062995798</v>
      </c>
      <c r="I21" s="4">
        <f>'Luxury pizza per day'!H17*Parameters!$C$7</f>
        <v>22485.421114157729</v>
      </c>
      <c r="J21" s="4">
        <f>'Luxury pizza per day'!I17*Parameters!$C$7</f>
        <v>20860.224710824255</v>
      </c>
      <c r="K21" s="4">
        <f>'Luxury pizza per day'!J17*Parameters!$C$7</f>
        <v>18997.106809296758</v>
      </c>
      <c r="L21" s="4">
        <f>'Luxury pizza per day'!K17*Parameters!$C$7</f>
        <v>20702.918020629008</v>
      </c>
      <c r="M21" s="4"/>
      <c r="N21" s="47">
        <f>(Parameters!$D$15+Parameters!$D$17)*C21+Parameters!$D$18+Parameters!$C$6+Parameters!$D$21</f>
        <v>274466.829845406</v>
      </c>
      <c r="O21" s="7">
        <f>(Parameters!$D$15+Parameters!$D$17)*D21+Parameters!$D$18+Parameters!$C$6</f>
        <v>283159.54468361475</v>
      </c>
      <c r="P21" s="7">
        <f>(Parameters!$D$15+Parameters!$D$17)*E21+Parameters!$D$18+Parameters!$C$6</f>
        <v>287962.70678960648</v>
      </c>
      <c r="Q21" s="7">
        <f>(Parameters!$D$15+Parameters!$D$17)*F21+Parameters!$D$18+Parameters!$C$6</f>
        <v>275249.00782172463</v>
      </c>
      <c r="R21" s="7">
        <f>(Parameters!$D$15+Parameters!$D$17)*G21+Parameters!$D$18+Parameters!$C$6</f>
        <v>270496.20360026893</v>
      </c>
      <c r="S21" s="7">
        <f>(Parameters!$D$15+Parameters!$D$17)*H21+Parameters!$D$18+Parameters!$C$6</f>
        <v>280295.14297246851</v>
      </c>
      <c r="T21" s="7">
        <f>(Parameters!$D$15+Parameters!$D$17)*I21+Parameters!$D$18+Parameters!$C$6</f>
        <v>272640.65835618298</v>
      </c>
      <c r="U21" s="7">
        <f>(Parameters!$D$15+Parameters!$D$17)*J21+Parameters!$D$18+Parameters!$C$6</f>
        <v>260451.68533118191</v>
      </c>
      <c r="V21" s="7">
        <f>(Parameters!$D$15+Parameters!$D$17)*K21+Parameters!$D$18+Parameters!$C$6</f>
        <v>246478.30106972568</v>
      </c>
      <c r="W21" s="7">
        <f>(Parameters!$D$15+Parameters!$D$17)*L21+Parameters!$D$18+Parameters!$C$6</f>
        <v>259271.88515471754</v>
      </c>
      <c r="Y21" s="7">
        <f>C21*Parameters!$D$16</f>
        <v>310726.37058435153</v>
      </c>
      <c r="Z21" s="7">
        <f>D21*Parameters!$D$16</f>
        <v>358080.20997431799</v>
      </c>
      <c r="AA21" s="7">
        <f>E21*Parameters!$D$16</f>
        <v>367680.12997016014</v>
      </c>
      <c r="AB21" s="7">
        <f>F21*Parameters!$D$16</f>
        <v>342269.68363302026</v>
      </c>
      <c r="AC21" s="7">
        <f>G21*Parameters!$D$16</f>
        <v>332770.41226240416</v>
      </c>
      <c r="AD21" s="7">
        <f>H21*Parameters!$D$16</f>
        <v>352355.225754307</v>
      </c>
      <c r="AE21" s="7">
        <f>I21*Parameters!$D$16</f>
        <v>337056.46250122436</v>
      </c>
      <c r="AF21" s="7">
        <f>J21*Parameters!$D$16</f>
        <v>312694.76841525559</v>
      </c>
      <c r="AG21" s="7">
        <f>K21*Parameters!$D$16</f>
        <v>284766.6310713584</v>
      </c>
      <c r="AH21" s="7">
        <f>L21*Parameters!$D$16</f>
        <v>310336.74112922885</v>
      </c>
      <c r="AJ21" s="6">
        <f t="shared" si="14"/>
        <v>13</v>
      </c>
      <c r="AK21" s="6">
        <f t="shared" si="4"/>
        <v>36259.540738945536</v>
      </c>
      <c r="AL21" s="6">
        <f t="shared" si="5"/>
        <v>74920.66529070324</v>
      </c>
      <c r="AM21" s="6">
        <f t="shared" si="6"/>
        <v>79717.423180553655</v>
      </c>
      <c r="AN21" s="6">
        <f t="shared" si="7"/>
        <v>67020.67581129563</v>
      </c>
      <c r="AO21" s="6">
        <f t="shared" si="8"/>
        <v>62274.208662135235</v>
      </c>
      <c r="AP21" s="6">
        <f t="shared" si="9"/>
        <v>72060.082781838486</v>
      </c>
      <c r="AQ21" s="6">
        <f t="shared" si="10"/>
        <v>64415.804145041388</v>
      </c>
      <c r="AR21" s="6">
        <f t="shared" si="11"/>
        <v>52243.083084073674</v>
      </c>
      <c r="AS21" s="6">
        <f t="shared" si="12"/>
        <v>38288.330001632712</v>
      </c>
      <c r="AT21" s="6">
        <f t="shared" si="13"/>
        <v>51064.855974511302</v>
      </c>
      <c r="AU21" s="6"/>
      <c r="AV21" s="6">
        <f t="shared" si="15"/>
        <v>13</v>
      </c>
      <c r="AW21" s="6">
        <f t="shared" si="16"/>
        <v>598265</v>
      </c>
      <c r="AY21" s="23"/>
    </row>
    <row r="22" spans="2:51" x14ac:dyDescent="0.35">
      <c r="B22">
        <v>14</v>
      </c>
      <c r="C22" s="4">
        <f>'Luxury pizza per day'!B18*Parameters!$C$7</f>
        <v>21379.40318649797</v>
      </c>
      <c r="D22" s="4">
        <f>'Luxury pizza per day'!C18*Parameters!$C$7</f>
        <v>25137.73642038547</v>
      </c>
      <c r="E22" s="4">
        <f>'Luxury pizza per day'!D18*Parameters!$C$7</f>
        <v>29938.045284973166</v>
      </c>
      <c r="F22" s="4">
        <f>'Luxury pizza per day'!E18*Parameters!$C$7</f>
        <v>30920.007196944844</v>
      </c>
      <c r="G22" s="4">
        <f>'Luxury pizza per day'!F18*Parameters!$C$7</f>
        <v>31180.967082866278</v>
      </c>
      <c r="H22" s="4">
        <f>'Luxury pizza per day'!G18*Parameters!$C$7</f>
        <v>29142.68415254703</v>
      </c>
      <c r="I22" s="4">
        <f>'Luxury pizza per day'!H18*Parameters!$C$7</f>
        <v>28904.683277784519</v>
      </c>
      <c r="J22" s="4">
        <f>'Luxury pizza per day'!I18*Parameters!$C$7</f>
        <v>30845.307443441081</v>
      </c>
      <c r="K22" s="4">
        <f>'Luxury pizza per day'!J18*Parameters!$C$7</f>
        <v>34848.044025525101</v>
      </c>
      <c r="L22" s="4">
        <f>'Luxury pizza per day'!K18*Parameters!$C$7</f>
        <v>39298.433830854003</v>
      </c>
      <c r="M22" s="4"/>
      <c r="N22" s="47">
        <f>(Parameters!$D$15+Parameters!$D$17)*C22+Parameters!$D$18+Parameters!$C$6+Parameters!$D$21</f>
        <v>279345.52389873477</v>
      </c>
      <c r="O22" s="7">
        <f>(Parameters!$D$15+Parameters!$D$17)*D22+Parameters!$D$18+Parameters!$C$6</f>
        <v>292533.02315289102</v>
      </c>
      <c r="P22" s="7">
        <f>(Parameters!$D$15+Parameters!$D$17)*E22+Parameters!$D$18+Parameters!$C$6</f>
        <v>328535.33963729872</v>
      </c>
      <c r="Q22" s="7">
        <f>(Parameters!$D$15+Parameters!$D$17)*F22+Parameters!$D$18+Parameters!$C$6</f>
        <v>335900.05397708633</v>
      </c>
      <c r="R22" s="7">
        <f>(Parameters!$D$15+Parameters!$D$17)*G22+Parameters!$D$18+Parameters!$C$6</f>
        <v>337857.25312149711</v>
      </c>
      <c r="S22" s="7">
        <f>(Parameters!$D$15+Parameters!$D$17)*H22+Parameters!$D$18+Parameters!$C$6</f>
        <v>322570.13114410272</v>
      </c>
      <c r="T22" s="7">
        <f>(Parameters!$D$15+Parameters!$D$17)*I22+Parameters!$D$18+Parameters!$C$6</f>
        <v>320785.12458338391</v>
      </c>
      <c r="U22" s="7">
        <f>(Parameters!$D$15+Parameters!$D$17)*J22+Parameters!$D$18+Parameters!$C$6</f>
        <v>335339.80582580809</v>
      </c>
      <c r="V22" s="7">
        <f>(Parameters!$D$15+Parameters!$D$17)*K22+Parameters!$D$18+Parameters!$C$6</f>
        <v>365360.33019143826</v>
      </c>
      <c r="W22" s="7">
        <f>(Parameters!$D$15+Parameters!$D$17)*L22+Parameters!$D$18+Parameters!$C$6</f>
        <v>398738.25373140501</v>
      </c>
      <c r="Y22" s="7">
        <f>C22*Parameters!$D$16</f>
        <v>320477.25376560458</v>
      </c>
      <c r="Z22" s="7">
        <f>D22*Parameters!$D$16</f>
        <v>376814.66894157819</v>
      </c>
      <c r="AA22" s="7">
        <f>E22*Parameters!$D$16</f>
        <v>448771.29882174777</v>
      </c>
      <c r="AB22" s="7">
        <f>F22*Parameters!$D$16</f>
        <v>463490.90788220323</v>
      </c>
      <c r="AC22" s="7">
        <f>G22*Parameters!$D$16</f>
        <v>467402.69657216553</v>
      </c>
      <c r="AD22" s="7">
        <f>H22*Parameters!$D$16</f>
        <v>436848.83544667996</v>
      </c>
      <c r="AE22" s="7">
        <f>I22*Parameters!$D$16</f>
        <v>433281.20233398996</v>
      </c>
      <c r="AF22" s="7">
        <f>J22*Parameters!$D$16</f>
        <v>462371.15857718181</v>
      </c>
      <c r="AG22" s="7">
        <f>K22*Parameters!$D$16</f>
        <v>522372.17994262127</v>
      </c>
      <c r="AH22" s="7">
        <f>L22*Parameters!$D$16</f>
        <v>589083.52312450146</v>
      </c>
      <c r="AJ22" s="6">
        <f t="shared" si="14"/>
        <v>14</v>
      </c>
      <c r="AK22" s="6">
        <f t="shared" si="4"/>
        <v>41131.729866869806</v>
      </c>
      <c r="AL22" s="6">
        <f t="shared" si="5"/>
        <v>84281.645788687165</v>
      </c>
      <c r="AM22" s="6">
        <f t="shared" si="6"/>
        <v>120235.95918444905</v>
      </c>
      <c r="AN22" s="6">
        <f t="shared" si="7"/>
        <v>127590.85390511691</v>
      </c>
      <c r="AO22" s="6">
        <f t="shared" si="8"/>
        <v>129545.44345066842</v>
      </c>
      <c r="AP22" s="6">
        <f t="shared" si="9"/>
        <v>114278.70430257724</v>
      </c>
      <c r="AQ22" s="6">
        <f t="shared" si="10"/>
        <v>112496.07775060605</v>
      </c>
      <c r="AR22" s="6">
        <f t="shared" si="11"/>
        <v>127031.35275137372</v>
      </c>
      <c r="AS22" s="6">
        <f t="shared" si="12"/>
        <v>157011.84975118301</v>
      </c>
      <c r="AT22" s="6">
        <f t="shared" si="13"/>
        <v>190345.26939309645</v>
      </c>
      <c r="AU22" s="6"/>
      <c r="AV22" s="6">
        <f t="shared" si="15"/>
        <v>14</v>
      </c>
      <c r="AW22" s="6">
        <f t="shared" si="16"/>
        <v>1203949</v>
      </c>
      <c r="AY22" s="23"/>
    </row>
    <row r="23" spans="2:51" x14ac:dyDescent="0.35">
      <c r="B23">
        <v>15</v>
      </c>
      <c r="C23" s="4">
        <f>'Luxury pizza per day'!B19*Parameters!$C$7</f>
        <v>17870.676186887653</v>
      </c>
      <c r="D23" s="4">
        <f>'Luxury pizza per day'!C19*Parameters!$C$7</f>
        <v>18485.637834838159</v>
      </c>
      <c r="E23" s="4">
        <f>'Luxury pizza per day'!D19*Parameters!$C$7</f>
        <v>20200.298068906432</v>
      </c>
      <c r="F23" s="4">
        <f>'Luxury pizza per day'!E19*Parameters!$C$7</f>
        <v>19725.923132407341</v>
      </c>
      <c r="G23" s="4">
        <f>'Luxury pizza per day'!F19*Parameters!$C$7</f>
        <v>18781.693004103992</v>
      </c>
      <c r="H23" s="4">
        <f>'Luxury pizza per day'!G19*Parameters!$C$7</f>
        <v>17258.566781354119</v>
      </c>
      <c r="I23" s="4">
        <f>'Luxury pizza per day'!H19*Parameters!$C$7</f>
        <v>16643.927429241881</v>
      </c>
      <c r="J23" s="4">
        <f>'Luxury pizza per day'!I19*Parameters!$C$7</f>
        <v>16439.333161442901</v>
      </c>
      <c r="K23" s="4">
        <f>'Luxury pizza per day'!J19*Parameters!$C$7</f>
        <v>17137.076131781385</v>
      </c>
      <c r="L23" s="4">
        <f>'Luxury pizza per day'!K19*Parameters!$C$7</f>
        <v>16791.913390127444</v>
      </c>
      <c r="M23" s="4"/>
      <c r="N23" s="47">
        <f>(Parameters!$D$15+Parameters!$D$17)*C23+Parameters!$D$18+Parameters!$C$6+Parameters!$D$21</f>
        <v>253030.07140165739</v>
      </c>
      <c r="O23" s="7">
        <f>(Parameters!$D$15+Parameters!$D$17)*D23+Parameters!$D$18+Parameters!$C$6</f>
        <v>242642.28376128618</v>
      </c>
      <c r="P23" s="7">
        <f>(Parameters!$D$15+Parameters!$D$17)*E23+Parameters!$D$18+Parameters!$C$6</f>
        <v>255502.23551679825</v>
      </c>
      <c r="Q23" s="7">
        <f>(Parameters!$D$15+Parameters!$D$17)*F23+Parameters!$D$18+Parameters!$C$6</f>
        <v>251944.42349305504</v>
      </c>
      <c r="R23" s="7">
        <f>(Parameters!$D$15+Parameters!$D$17)*G23+Parameters!$D$18+Parameters!$C$6</f>
        <v>244862.69753077993</v>
      </c>
      <c r="S23" s="7">
        <f>(Parameters!$D$15+Parameters!$D$17)*H23+Parameters!$D$18+Parameters!$C$6</f>
        <v>233439.25086015591</v>
      </c>
      <c r="T23" s="7">
        <f>(Parameters!$D$15+Parameters!$D$17)*I23+Parameters!$D$18+Parameters!$C$6</f>
        <v>228829.45571931411</v>
      </c>
      <c r="U23" s="7">
        <f>(Parameters!$D$15+Parameters!$D$17)*J23+Parameters!$D$18+Parameters!$C$6</f>
        <v>227294.99871082176</v>
      </c>
      <c r="V23" s="7">
        <f>(Parameters!$D$15+Parameters!$D$17)*K23+Parameters!$D$18+Parameters!$C$6</f>
        <v>232528.07098836038</v>
      </c>
      <c r="W23" s="7">
        <f>(Parameters!$D$15+Parameters!$D$17)*L23+Parameters!$D$18+Parameters!$C$6</f>
        <v>229939.35042595584</v>
      </c>
      <c r="Y23" s="7">
        <f>C23*Parameters!$D$16</f>
        <v>267881.43604144594</v>
      </c>
      <c r="Z23" s="7">
        <f>D23*Parameters!$D$16</f>
        <v>277099.71114422398</v>
      </c>
      <c r="AA23" s="7">
        <f>E23*Parameters!$D$16</f>
        <v>302802.46805290744</v>
      </c>
      <c r="AB23" s="7">
        <f>F23*Parameters!$D$16</f>
        <v>295691.58775478601</v>
      </c>
      <c r="AC23" s="7">
        <f>G23*Parameters!$D$16</f>
        <v>281537.57813151885</v>
      </c>
      <c r="AD23" s="7">
        <f>H23*Parameters!$D$16</f>
        <v>258705.91605249824</v>
      </c>
      <c r="AE23" s="7">
        <f>I23*Parameters!$D$16</f>
        <v>249492.47216433581</v>
      </c>
      <c r="AF23" s="7">
        <f>J23*Parameters!$D$16</f>
        <v>246425.60409002908</v>
      </c>
      <c r="AG23" s="7">
        <f>K23*Parameters!$D$16</f>
        <v>256884.77121540296</v>
      </c>
      <c r="AH23" s="7">
        <f>L23*Parameters!$D$16</f>
        <v>251710.78171801037</v>
      </c>
      <c r="AJ23" s="6">
        <f t="shared" si="14"/>
        <v>15</v>
      </c>
      <c r="AK23" s="6">
        <f t="shared" si="4"/>
        <v>14851.364639788546</v>
      </c>
      <c r="AL23" s="6">
        <f t="shared" si="5"/>
        <v>34457.427382937807</v>
      </c>
      <c r="AM23" s="6">
        <f t="shared" si="6"/>
        <v>47300.232536109193</v>
      </c>
      <c r="AN23" s="6">
        <f t="shared" si="7"/>
        <v>43747.16426173097</v>
      </c>
      <c r="AO23" s="6">
        <f t="shared" si="8"/>
        <v>36674.880600738921</v>
      </c>
      <c r="AP23" s="6">
        <f t="shared" si="9"/>
        <v>25266.665192342334</v>
      </c>
      <c r="AQ23" s="6">
        <f t="shared" si="10"/>
        <v>20663.016445021698</v>
      </c>
      <c r="AR23" s="6">
        <f t="shared" si="11"/>
        <v>19130.605379207322</v>
      </c>
      <c r="AS23" s="6">
        <f t="shared" si="12"/>
        <v>24356.700227042573</v>
      </c>
      <c r="AT23" s="6">
        <f t="shared" si="13"/>
        <v>21771.431292054534</v>
      </c>
      <c r="AU23" s="6"/>
      <c r="AV23" s="6">
        <f t="shared" si="15"/>
        <v>15</v>
      </c>
      <c r="AW23" s="6">
        <f t="shared" si="16"/>
        <v>288219</v>
      </c>
      <c r="AY23" s="23"/>
    </row>
    <row r="24" spans="2:51" x14ac:dyDescent="0.35">
      <c r="B24">
        <v>16</v>
      </c>
      <c r="C24" s="4">
        <f>'Luxury pizza per day'!B20*Parameters!$C$7</f>
        <v>21354.725217195333</v>
      </c>
      <c r="D24" s="4">
        <f>'Luxury pizza per day'!C20*Parameters!$C$7</f>
        <v>22929.484297415747</v>
      </c>
      <c r="E24" s="4">
        <f>'Luxury pizza per day'!D20*Parameters!$C$7</f>
        <v>22132.854139567527</v>
      </c>
      <c r="F24" s="4">
        <f>'Luxury pizza per day'!E20*Parameters!$C$7</f>
        <v>23731.535236495143</v>
      </c>
      <c r="G24" s="4">
        <f>'Luxury pizza per day'!F20*Parameters!$C$7</f>
        <v>26113.847870927144</v>
      </c>
      <c r="H24" s="4">
        <f>'Luxury pizza per day'!G20*Parameters!$C$7</f>
        <v>28445.028529661045</v>
      </c>
      <c r="I24" s="4">
        <f>'Luxury pizza per day'!H20*Parameters!$C$7</f>
        <v>31731.742815582023</v>
      </c>
      <c r="J24" s="4">
        <f>'Luxury pizza per day'!I20*Parameters!$C$7</f>
        <v>34751.756362031949</v>
      </c>
      <c r="K24" s="4">
        <f>'Luxury pizza per day'!J20*Parameters!$C$7</f>
        <v>37198.913783800032</v>
      </c>
      <c r="L24" s="4">
        <f>'Luxury pizza per day'!K20*Parameters!$C$7</f>
        <v>39843.948883334553</v>
      </c>
      <c r="M24" s="4"/>
      <c r="N24" s="47">
        <f>(Parameters!$D$15+Parameters!$D$17)*C24+Parameters!$D$18+Parameters!$C$6+Parameters!$D$21</f>
        <v>279160.43912896502</v>
      </c>
      <c r="O24" s="7">
        <f>(Parameters!$D$15+Parameters!$D$17)*D24+Parameters!$D$18+Parameters!$C$6</f>
        <v>275971.1322306181</v>
      </c>
      <c r="P24" s="7">
        <f>(Parameters!$D$15+Parameters!$D$17)*E24+Parameters!$D$18+Parameters!$C$6</f>
        <v>269996.40604675643</v>
      </c>
      <c r="Q24" s="7">
        <f>(Parameters!$D$15+Parameters!$D$17)*F24+Parameters!$D$18+Parameters!$C$6</f>
        <v>281986.51427371358</v>
      </c>
      <c r="R24" s="7">
        <f>(Parameters!$D$15+Parameters!$D$17)*G24+Parameters!$D$18+Parameters!$C$6</f>
        <v>299853.85903195362</v>
      </c>
      <c r="S24" s="7">
        <f>(Parameters!$D$15+Parameters!$D$17)*H24+Parameters!$D$18+Parameters!$C$6</f>
        <v>317337.7139724578</v>
      </c>
      <c r="T24" s="7">
        <f>(Parameters!$D$15+Parameters!$D$17)*I24+Parameters!$D$18+Parameters!$C$6</f>
        <v>341988.07111686515</v>
      </c>
      <c r="U24" s="7">
        <f>(Parameters!$D$15+Parameters!$D$17)*J24+Parameters!$D$18+Parameters!$C$6</f>
        <v>364638.17271523958</v>
      </c>
      <c r="V24" s="7">
        <f>(Parameters!$D$15+Parameters!$D$17)*K24+Parameters!$D$18+Parameters!$C$6</f>
        <v>382991.85337850021</v>
      </c>
      <c r="W24" s="7">
        <f>(Parameters!$D$15+Parameters!$D$17)*L24+Parameters!$D$18+Parameters!$C$6</f>
        <v>402829.61662500916</v>
      </c>
      <c r="Y24" s="7">
        <f>C24*Parameters!$D$16</f>
        <v>320107.33100575802</v>
      </c>
      <c r="Z24" s="7">
        <f>D24*Parameters!$D$16</f>
        <v>343712.96961826208</v>
      </c>
      <c r="AA24" s="7">
        <f>E24*Parameters!$D$16</f>
        <v>331771.48355211725</v>
      </c>
      <c r="AB24" s="7">
        <f>F24*Parameters!$D$16</f>
        <v>355735.71319506218</v>
      </c>
      <c r="AC24" s="7">
        <f>G24*Parameters!$D$16</f>
        <v>391446.57958519791</v>
      </c>
      <c r="AD24" s="7">
        <f>H24*Parameters!$D$16</f>
        <v>426390.97765961906</v>
      </c>
      <c r="AE24" s="7">
        <f>I24*Parameters!$D$16</f>
        <v>475658.82480557455</v>
      </c>
      <c r="AF24" s="7">
        <f>J24*Parameters!$D$16</f>
        <v>520928.82786685892</v>
      </c>
      <c r="AG24" s="7">
        <f>K24*Parameters!$D$16</f>
        <v>557611.71761916252</v>
      </c>
      <c r="AH24" s="7">
        <f>L24*Parameters!$D$16</f>
        <v>597260.7937611849</v>
      </c>
      <c r="AJ24" s="6">
        <f t="shared" si="14"/>
        <v>16</v>
      </c>
      <c r="AK24" s="6">
        <f t="shared" si="4"/>
        <v>40946.891876793001</v>
      </c>
      <c r="AL24" s="6">
        <f t="shared" si="5"/>
        <v>67741.837387643987</v>
      </c>
      <c r="AM24" s="6">
        <f t="shared" si="6"/>
        <v>61775.077505360823</v>
      </c>
      <c r="AN24" s="6">
        <f t="shared" si="7"/>
        <v>73749.198921348609</v>
      </c>
      <c r="AO24" s="6">
        <f t="shared" si="8"/>
        <v>91592.720553244289</v>
      </c>
      <c r="AP24" s="6">
        <f t="shared" si="9"/>
        <v>109053.26368716126</v>
      </c>
      <c r="AQ24" s="6">
        <f t="shared" si="10"/>
        <v>133670.7536887094</v>
      </c>
      <c r="AR24" s="6">
        <f t="shared" si="11"/>
        <v>156290.65515161934</v>
      </c>
      <c r="AS24" s="6">
        <f t="shared" si="12"/>
        <v>174619.86424066231</v>
      </c>
      <c r="AT24" s="6">
        <f t="shared" si="13"/>
        <v>194431.17713617574</v>
      </c>
      <c r="AU24" s="6"/>
      <c r="AV24" s="6">
        <f t="shared" si="15"/>
        <v>16</v>
      </c>
      <c r="AW24" s="6">
        <f t="shared" si="16"/>
        <v>1103871</v>
      </c>
      <c r="AY24" s="23"/>
    </row>
    <row r="25" spans="2:51" x14ac:dyDescent="0.35">
      <c r="B25">
        <v>17</v>
      </c>
      <c r="C25" s="4">
        <f>'Luxury pizza per day'!B21*Parameters!$C$7</f>
        <v>17568.150773353344</v>
      </c>
      <c r="D25" s="4">
        <f>'Luxury pizza per day'!C21*Parameters!$C$7</f>
        <v>17574.867796547853</v>
      </c>
      <c r="E25" s="4">
        <f>'Luxury pizza per day'!D21*Parameters!$C$7</f>
        <v>16508.846856907621</v>
      </c>
      <c r="F25" s="4">
        <f>'Luxury pizza per day'!E21*Parameters!$C$7</f>
        <v>14889.730494363706</v>
      </c>
      <c r="G25" s="4">
        <f>'Luxury pizza per day'!F21*Parameters!$C$7</f>
        <v>15357.394163129205</v>
      </c>
      <c r="H25" s="4">
        <f>'Luxury pizza per day'!G21*Parameters!$C$7</f>
        <v>16303.423481440885</v>
      </c>
      <c r="I25" s="4">
        <f>'Luxury pizza per day'!H21*Parameters!$C$7</f>
        <v>18274.964443427991</v>
      </c>
      <c r="J25" s="4">
        <f>'Luxury pizza per day'!I21*Parameters!$C$7</f>
        <v>19440.791583961309</v>
      </c>
      <c r="K25" s="4">
        <f>'Luxury pizza per day'!J21*Parameters!$C$7</f>
        <v>18105.239011049278</v>
      </c>
      <c r="L25" s="4">
        <f>'Luxury pizza per day'!K21*Parameters!$C$7</f>
        <v>17801.468233971693</v>
      </c>
      <c r="M25" s="4"/>
      <c r="N25" s="47">
        <f>(Parameters!$D$15+Parameters!$D$17)*C25+Parameters!$D$18+Parameters!$C$6+Parameters!$D$21</f>
        <v>250761.13080015007</v>
      </c>
      <c r="O25" s="7">
        <f>(Parameters!$D$15+Parameters!$D$17)*D25+Parameters!$D$18+Parameters!$C$6</f>
        <v>235811.50847410891</v>
      </c>
      <c r="P25" s="7">
        <f>(Parameters!$D$15+Parameters!$D$17)*E25+Parameters!$D$18+Parameters!$C$6</f>
        <v>227816.35142680717</v>
      </c>
      <c r="Q25" s="7">
        <f>(Parameters!$D$15+Parameters!$D$17)*F25+Parameters!$D$18+Parameters!$C$6</f>
        <v>215672.9787077278</v>
      </c>
      <c r="R25" s="7">
        <f>(Parameters!$D$15+Parameters!$D$17)*G25+Parameters!$D$18+Parameters!$C$6</f>
        <v>219180.45622346905</v>
      </c>
      <c r="S25" s="7">
        <f>(Parameters!$D$15+Parameters!$D$17)*H25+Parameters!$D$18+Parameters!$C$6</f>
        <v>226275.67611080664</v>
      </c>
      <c r="T25" s="7">
        <f>(Parameters!$D$15+Parameters!$D$17)*I25+Parameters!$D$18+Parameters!$C$6</f>
        <v>241062.23332570994</v>
      </c>
      <c r="U25" s="7">
        <f>(Parameters!$D$15+Parameters!$D$17)*J25+Parameters!$D$18+Parameters!$C$6</f>
        <v>249805.93687970983</v>
      </c>
      <c r="V25" s="7">
        <f>(Parameters!$D$15+Parameters!$D$17)*K25+Parameters!$D$18+Parameters!$C$6</f>
        <v>239789.29258286959</v>
      </c>
      <c r="W25" s="7">
        <f>(Parameters!$D$15+Parameters!$D$17)*L25+Parameters!$D$18+Parameters!$C$6</f>
        <v>237511.0117547877</v>
      </c>
      <c r="Y25" s="7">
        <f>C25*Parameters!$D$16</f>
        <v>263346.58009256661</v>
      </c>
      <c r="Z25" s="7">
        <f>D25*Parameters!$D$16</f>
        <v>263447.26827025233</v>
      </c>
      <c r="AA25" s="7">
        <f>E25*Parameters!$D$16</f>
        <v>247467.61438504525</v>
      </c>
      <c r="AB25" s="7">
        <f>F25*Parameters!$D$16</f>
        <v>223197.06011051196</v>
      </c>
      <c r="AC25" s="7">
        <f>G25*Parameters!$D$16</f>
        <v>230207.33850530681</v>
      </c>
      <c r="AD25" s="7">
        <f>H25*Parameters!$D$16</f>
        <v>244388.31798679885</v>
      </c>
      <c r="AE25" s="7">
        <f>I25*Parameters!$D$16</f>
        <v>273941.71700698556</v>
      </c>
      <c r="AF25" s="7">
        <f>J25*Parameters!$D$16</f>
        <v>291417.46584358002</v>
      </c>
      <c r="AG25" s="7">
        <f>K25*Parameters!$D$16</f>
        <v>271397.53277562867</v>
      </c>
      <c r="AH25" s="7">
        <f>L25*Parameters!$D$16</f>
        <v>266844.00882723567</v>
      </c>
      <c r="AJ25" s="6">
        <f t="shared" si="14"/>
        <v>17</v>
      </c>
      <c r="AK25" s="6">
        <f t="shared" si="4"/>
        <v>12585.449292416539</v>
      </c>
      <c r="AL25" s="6">
        <f t="shared" si="5"/>
        <v>27635.759796143422</v>
      </c>
      <c r="AM25" s="6">
        <f t="shared" si="6"/>
        <v>19651.262958238076</v>
      </c>
      <c r="AN25" s="6">
        <f t="shared" si="7"/>
        <v>7524.0814027841552</v>
      </c>
      <c r="AO25" s="6">
        <f t="shared" si="8"/>
        <v>11026.882281837752</v>
      </c>
      <c r="AP25" s="6">
        <f t="shared" si="9"/>
        <v>18112.641875992209</v>
      </c>
      <c r="AQ25" s="6">
        <f t="shared" si="10"/>
        <v>32879.483681275626</v>
      </c>
      <c r="AR25" s="6">
        <f t="shared" si="11"/>
        <v>41611.528963870194</v>
      </c>
      <c r="AS25" s="6">
        <f t="shared" si="12"/>
        <v>31608.240192759084</v>
      </c>
      <c r="AT25" s="6">
        <f t="shared" si="13"/>
        <v>29332.997072447964</v>
      </c>
      <c r="AU25" s="6"/>
      <c r="AV25" s="6">
        <f t="shared" si="15"/>
        <v>17</v>
      </c>
      <c r="AW25" s="6">
        <f t="shared" si="16"/>
        <v>231968</v>
      </c>
      <c r="AY25" s="23"/>
    </row>
    <row r="26" spans="2:51" x14ac:dyDescent="0.35">
      <c r="B26">
        <v>18</v>
      </c>
      <c r="C26" s="4">
        <f>'Luxury pizza per day'!B22*Parameters!$C$7</f>
        <v>20337.689171012582</v>
      </c>
      <c r="D26" s="4">
        <f>'Luxury pizza per day'!C22*Parameters!$C$7</f>
        <v>22961.769349667968</v>
      </c>
      <c r="E26" s="4">
        <f>'Luxury pizza per day'!D22*Parameters!$C$7</f>
        <v>23161.393388903194</v>
      </c>
      <c r="F26" s="4">
        <f>'Luxury pizza per day'!E22*Parameters!$C$7</f>
        <v>21656.891313211105</v>
      </c>
      <c r="G26" s="4">
        <f>'Luxury pizza per day'!F22*Parameters!$C$7</f>
        <v>23152.070710617554</v>
      </c>
      <c r="H26" s="4">
        <f>'Luxury pizza per day'!G22*Parameters!$C$7</f>
        <v>26467.639368900633</v>
      </c>
      <c r="I26" s="4">
        <f>'Luxury pizza per day'!H22*Parameters!$C$7</f>
        <v>29021.880225659086</v>
      </c>
      <c r="J26" s="4">
        <f>'Luxury pizza per day'!I22*Parameters!$C$7</f>
        <v>28417.777552347034</v>
      </c>
      <c r="K26" s="4">
        <f>'Luxury pizza per day'!J22*Parameters!$C$7</f>
        <v>26904.383214701586</v>
      </c>
      <c r="L26" s="4">
        <f>'Luxury pizza per day'!K22*Parameters!$C$7</f>
        <v>25378.593267727039</v>
      </c>
      <c r="M26" s="4"/>
      <c r="N26" s="47">
        <f>(Parameters!$D$15+Parameters!$D$17)*C26+Parameters!$D$18+Parameters!$C$6+Parameters!$D$21</f>
        <v>271532.66878259438</v>
      </c>
      <c r="O26" s="7">
        <f>(Parameters!$D$15+Parameters!$D$17)*D26+Parameters!$D$18+Parameters!$C$6</f>
        <v>276213.2701225098</v>
      </c>
      <c r="P26" s="7">
        <f>(Parameters!$D$15+Parameters!$D$17)*E26+Parameters!$D$18+Parameters!$C$6</f>
        <v>277710.45041677397</v>
      </c>
      <c r="Q26" s="7">
        <f>(Parameters!$D$15+Parameters!$D$17)*F26+Parameters!$D$18+Parameters!$C$6</f>
        <v>266426.68484908331</v>
      </c>
      <c r="R26" s="7">
        <f>(Parameters!$D$15+Parameters!$D$17)*G26+Parameters!$D$18+Parameters!$C$6</f>
        <v>277640.53032963164</v>
      </c>
      <c r="S26" s="7">
        <f>(Parameters!$D$15+Parameters!$D$17)*H26+Parameters!$D$18+Parameters!$C$6</f>
        <v>302507.29526675475</v>
      </c>
      <c r="T26" s="7">
        <f>(Parameters!$D$15+Parameters!$D$17)*I26+Parameters!$D$18+Parameters!$C$6</f>
        <v>321664.10169244313</v>
      </c>
      <c r="U26" s="7">
        <f>(Parameters!$D$15+Parameters!$D$17)*J26+Parameters!$D$18+Parameters!$C$6</f>
        <v>317133.33164260274</v>
      </c>
      <c r="V26" s="7">
        <f>(Parameters!$D$15+Parameters!$D$17)*K26+Parameters!$D$18+Parameters!$C$6</f>
        <v>305782.87411026191</v>
      </c>
      <c r="W26" s="7">
        <f>(Parameters!$D$15+Parameters!$D$17)*L26+Parameters!$D$18+Parameters!$C$6</f>
        <v>294339.44950795278</v>
      </c>
      <c r="Y26" s="7">
        <f>C26*Parameters!$D$16</f>
        <v>304861.96067347861</v>
      </c>
      <c r="Z26" s="7">
        <f>D26*Parameters!$D$16</f>
        <v>344196.92255152285</v>
      </c>
      <c r="AA26" s="7">
        <f>E26*Parameters!$D$16</f>
        <v>347189.28689965891</v>
      </c>
      <c r="AB26" s="7">
        <f>F26*Parameters!$D$16</f>
        <v>324636.80078503449</v>
      </c>
      <c r="AC26" s="7">
        <f>G26*Parameters!$D$16</f>
        <v>347049.53995215712</v>
      </c>
      <c r="AD26" s="7">
        <f>H26*Parameters!$D$16</f>
        <v>396749.9141398205</v>
      </c>
      <c r="AE26" s="7">
        <f>I26*Parameters!$D$16</f>
        <v>435037.9845826297</v>
      </c>
      <c r="AF26" s="7">
        <f>J26*Parameters!$D$16</f>
        <v>425982.48550968204</v>
      </c>
      <c r="AG26" s="7">
        <f>K26*Parameters!$D$16</f>
        <v>403296.70438837679</v>
      </c>
      <c r="AH26" s="7">
        <f>L26*Parameters!$D$16</f>
        <v>380425.11308322835</v>
      </c>
      <c r="AJ26" s="6">
        <f t="shared" si="14"/>
        <v>18</v>
      </c>
      <c r="AK26" s="6">
        <f t="shared" si="4"/>
        <v>33329.291890884226</v>
      </c>
      <c r="AL26" s="6">
        <f t="shared" si="5"/>
        <v>67983.652429013047</v>
      </c>
      <c r="AM26" s="6">
        <f t="shared" si="6"/>
        <v>69478.836482884944</v>
      </c>
      <c r="AN26" s="6">
        <f t="shared" si="7"/>
        <v>58210.11593595118</v>
      </c>
      <c r="AO26" s="6">
        <f t="shared" si="8"/>
        <v>69409.009622525482</v>
      </c>
      <c r="AP26" s="6">
        <f t="shared" si="9"/>
        <v>94242.618873065745</v>
      </c>
      <c r="AQ26" s="6">
        <f t="shared" si="10"/>
        <v>113373.88289018656</v>
      </c>
      <c r="AR26" s="6">
        <f t="shared" si="11"/>
        <v>108849.15386707929</v>
      </c>
      <c r="AS26" s="6">
        <f t="shared" si="12"/>
        <v>97513.830278114881</v>
      </c>
      <c r="AT26" s="6">
        <f t="shared" si="13"/>
        <v>86085.663575275568</v>
      </c>
      <c r="AU26" s="6"/>
      <c r="AV26" s="6">
        <f t="shared" si="15"/>
        <v>18</v>
      </c>
      <c r="AW26" s="6">
        <f t="shared" si="16"/>
        <v>798476</v>
      </c>
      <c r="AY26" s="23"/>
    </row>
    <row r="27" spans="2:51" x14ac:dyDescent="0.35">
      <c r="B27">
        <v>19</v>
      </c>
      <c r="C27" s="4">
        <f>'Luxury pizza per day'!B23*Parameters!$C$7</f>
        <v>18340.784522023652</v>
      </c>
      <c r="D27" s="4">
        <f>'Luxury pizza per day'!C23*Parameters!$C$7</f>
        <v>18844.588893731492</v>
      </c>
      <c r="E27" s="4">
        <f>'Luxury pizza per day'!D23*Parameters!$C$7</f>
        <v>17728.365579148274</v>
      </c>
      <c r="F27" s="4">
        <f>'Luxury pizza per day'!E23*Parameters!$C$7</f>
        <v>18262.604405176153</v>
      </c>
      <c r="G27" s="4">
        <f>'Luxury pizza per day'!F23*Parameters!$C$7</f>
        <v>19093.429572871726</v>
      </c>
      <c r="H27" s="4">
        <f>'Luxury pizza per day'!G23*Parameters!$C$7</f>
        <v>20728.416726082247</v>
      </c>
      <c r="I27" s="4">
        <f>'Luxury pizza per day'!H23*Parameters!$C$7</f>
        <v>21968.205601674676</v>
      </c>
      <c r="J27" s="4">
        <f>'Luxury pizza per day'!I23*Parameters!$C$7</f>
        <v>21924.001078562662</v>
      </c>
      <c r="K27" s="4">
        <f>'Luxury pizza per day'!J23*Parameters!$C$7</f>
        <v>24098.151364361049</v>
      </c>
      <c r="L27" s="4">
        <f>'Luxury pizza per day'!K23*Parameters!$C$7</f>
        <v>23476.081514111989</v>
      </c>
      <c r="M27" s="4"/>
      <c r="N27" s="47">
        <f>(Parameters!$D$15+Parameters!$D$17)*C27+Parameters!$D$18+Parameters!$C$6+Parameters!$D$21</f>
        <v>256555.8839151774</v>
      </c>
      <c r="O27" s="7">
        <f>(Parameters!$D$15+Parameters!$D$17)*D27+Parameters!$D$18+Parameters!$C$6</f>
        <v>245334.4167029862</v>
      </c>
      <c r="P27" s="7">
        <f>(Parameters!$D$15+Parameters!$D$17)*E27+Parameters!$D$18+Parameters!$C$6</f>
        <v>236962.74184361205</v>
      </c>
      <c r="Q27" s="7">
        <f>(Parameters!$D$15+Parameters!$D$17)*F27+Parameters!$D$18+Parameters!$C$6</f>
        <v>240969.53303882116</v>
      </c>
      <c r="R27" s="7">
        <f>(Parameters!$D$15+Parameters!$D$17)*G27+Parameters!$D$18+Parameters!$C$6</f>
        <v>247200.72179653795</v>
      </c>
      <c r="S27" s="7">
        <f>(Parameters!$D$15+Parameters!$D$17)*H27+Parameters!$D$18+Parameters!$C$6</f>
        <v>259463.12544561684</v>
      </c>
      <c r="T27" s="7">
        <f>(Parameters!$D$15+Parameters!$D$17)*I27+Parameters!$D$18+Parameters!$C$6</f>
        <v>268761.54201256006</v>
      </c>
      <c r="U27" s="7">
        <f>(Parameters!$D$15+Parameters!$D$17)*J27+Parameters!$D$18+Parameters!$C$6</f>
        <v>268430.00808921998</v>
      </c>
      <c r="V27" s="7">
        <f>(Parameters!$D$15+Parameters!$D$17)*K27+Parameters!$D$18+Parameters!$C$6</f>
        <v>284736.13523270783</v>
      </c>
      <c r="W27" s="7">
        <f>(Parameters!$D$15+Parameters!$D$17)*L27+Parameters!$D$18+Parameters!$C$6</f>
        <v>280070.61135583988</v>
      </c>
      <c r="Y27" s="7">
        <f>C27*Parameters!$D$16</f>
        <v>274928.35998513456</v>
      </c>
      <c r="Z27" s="7">
        <f>D27*Parameters!$D$16</f>
        <v>282480.38751703507</v>
      </c>
      <c r="AA27" s="7">
        <f>E27*Parameters!$D$16</f>
        <v>265748.20003143261</v>
      </c>
      <c r="AB27" s="7">
        <f>F27*Parameters!$D$16</f>
        <v>273756.44003359054</v>
      </c>
      <c r="AC27" s="7">
        <f>G27*Parameters!$D$16</f>
        <v>286210.50929734716</v>
      </c>
      <c r="AD27" s="7">
        <f>H27*Parameters!$D$16</f>
        <v>310718.96672397287</v>
      </c>
      <c r="AE27" s="7">
        <f>I27*Parameters!$D$16</f>
        <v>329303.40196910338</v>
      </c>
      <c r="AF27" s="7">
        <f>J27*Parameters!$D$16</f>
        <v>328640.77616765432</v>
      </c>
      <c r="AG27" s="7">
        <f>K27*Parameters!$D$16</f>
        <v>361231.28895177215</v>
      </c>
      <c r="AH27" s="7">
        <f>L27*Parameters!$D$16</f>
        <v>351906.46189653873</v>
      </c>
      <c r="AJ27" s="6">
        <f t="shared" si="14"/>
        <v>19</v>
      </c>
      <c r="AK27" s="6">
        <f t="shared" si="4"/>
        <v>18372.476069957163</v>
      </c>
      <c r="AL27" s="6">
        <f t="shared" si="5"/>
        <v>37145.970814048866</v>
      </c>
      <c r="AM27" s="6">
        <f t="shared" si="6"/>
        <v>28785.458187820564</v>
      </c>
      <c r="AN27" s="6">
        <f t="shared" si="7"/>
        <v>32786.906994769379</v>
      </c>
      <c r="AO27" s="6">
        <f t="shared" si="8"/>
        <v>39009.787500809209</v>
      </c>
      <c r="AP27" s="6">
        <f t="shared" si="9"/>
        <v>51255.841278356034</v>
      </c>
      <c r="AQ27" s="6">
        <f t="shared" si="10"/>
        <v>60541.859956543311</v>
      </c>
      <c r="AR27" s="6">
        <f t="shared" si="11"/>
        <v>60210.768078434339</v>
      </c>
      <c r="AS27" s="6">
        <f t="shared" si="12"/>
        <v>76495.153719064314</v>
      </c>
      <c r="AT27" s="6">
        <f t="shared" si="13"/>
        <v>71835.850540698855</v>
      </c>
      <c r="AU27" s="6"/>
      <c r="AV27" s="6">
        <f t="shared" si="15"/>
        <v>19</v>
      </c>
      <c r="AW27" s="6">
        <f t="shared" si="16"/>
        <v>476440</v>
      </c>
      <c r="AY27" s="23"/>
    </row>
    <row r="28" spans="2:51" x14ac:dyDescent="0.35">
      <c r="B28">
        <v>20</v>
      </c>
      <c r="C28" s="4">
        <f>'Luxury pizza per day'!B24*Parameters!$C$7</f>
        <v>21101.013898417394</v>
      </c>
      <c r="D28" s="4">
        <f>'Luxury pizza per day'!C24*Parameters!$C$7</f>
        <v>20802.521838775461</v>
      </c>
      <c r="E28" s="4">
        <f>'Luxury pizza per day'!D24*Parameters!$C$7</f>
        <v>20521.444808468172</v>
      </c>
      <c r="F28" s="4">
        <f>'Luxury pizza per day'!E24*Parameters!$C$7</f>
        <v>21893.307825085678</v>
      </c>
      <c r="G28" s="4">
        <f>'Luxury pizza per day'!F24*Parameters!$C$7</f>
        <v>24313.513864586104</v>
      </c>
      <c r="H28" s="4">
        <f>'Luxury pizza per day'!G24*Parameters!$C$7</f>
        <v>27415.11677818466</v>
      </c>
      <c r="I28" s="4">
        <f>'Luxury pizza per day'!H24*Parameters!$C$7</f>
        <v>26903.126989923145</v>
      </c>
      <c r="J28" s="4">
        <f>'Luxury pizza per day'!I24*Parameters!$C$7</f>
        <v>28553.546402976459</v>
      </c>
      <c r="K28" s="4">
        <f>'Luxury pizza per day'!J24*Parameters!$C$7</f>
        <v>29452.709921256672</v>
      </c>
      <c r="L28" s="4">
        <f>'Luxury pizza per day'!K24*Parameters!$C$7</f>
        <v>31448.92082995491</v>
      </c>
      <c r="M28" s="4"/>
      <c r="N28" s="47">
        <f>(Parameters!$D$15+Parameters!$D$17)*C28+Parameters!$D$18+Parameters!$C$6+Parameters!$D$21</f>
        <v>277257.60423813044</v>
      </c>
      <c r="O28" s="7">
        <f>(Parameters!$D$15+Parameters!$D$17)*D28+Parameters!$D$18+Parameters!$C$6</f>
        <v>260018.91379081595</v>
      </c>
      <c r="P28" s="7">
        <f>(Parameters!$D$15+Parameters!$D$17)*E28+Parameters!$D$18+Parameters!$C$6</f>
        <v>257910.83606351129</v>
      </c>
      <c r="Q28" s="7">
        <f>(Parameters!$D$15+Parameters!$D$17)*F28+Parameters!$D$18+Parameters!$C$6</f>
        <v>268199.80868814257</v>
      </c>
      <c r="R28" s="7">
        <f>(Parameters!$D$15+Parameters!$D$17)*G28+Parameters!$D$18+Parameters!$C$6</f>
        <v>286351.35398439574</v>
      </c>
      <c r="S28" s="7">
        <f>(Parameters!$D$15+Parameters!$D$17)*H28+Parameters!$D$18+Parameters!$C$6</f>
        <v>309613.37583638495</v>
      </c>
      <c r="T28" s="7">
        <f>(Parameters!$D$15+Parameters!$D$17)*I28+Parameters!$D$18+Parameters!$C$6</f>
        <v>305773.45242442359</v>
      </c>
      <c r="U28" s="7">
        <f>(Parameters!$D$15+Parameters!$D$17)*J28+Parameters!$D$18+Parameters!$C$6</f>
        <v>318151.59802232345</v>
      </c>
      <c r="V28" s="7">
        <f>(Parameters!$D$15+Parameters!$D$17)*K28+Parameters!$D$18+Parameters!$C$6</f>
        <v>324895.32440942503</v>
      </c>
      <c r="W28" s="7">
        <f>(Parameters!$D$15+Parameters!$D$17)*L28+Parameters!$D$18+Parameters!$C$6</f>
        <v>339866.90622466186</v>
      </c>
      <c r="Y28" s="7">
        <f>C28*Parameters!$D$16</f>
        <v>316304.19833727676</v>
      </c>
      <c r="Z28" s="7">
        <f>D28*Parameters!$D$16</f>
        <v>311829.80236324418</v>
      </c>
      <c r="AA28" s="7">
        <f>E28*Parameters!$D$16</f>
        <v>307616.45767893788</v>
      </c>
      <c r="AB28" s="7">
        <f>F28*Parameters!$D$16</f>
        <v>328180.68429803429</v>
      </c>
      <c r="AC28" s="7">
        <f>G28*Parameters!$D$16</f>
        <v>364459.57283014571</v>
      </c>
      <c r="AD28" s="7">
        <f>H28*Parameters!$D$16</f>
        <v>410952.60050498805</v>
      </c>
      <c r="AE28" s="7">
        <f>I28*Parameters!$D$16</f>
        <v>403277.87357894797</v>
      </c>
      <c r="AF28" s="7">
        <f>J28*Parameters!$D$16</f>
        <v>428017.66058061714</v>
      </c>
      <c r="AG28" s="7">
        <f>K28*Parameters!$D$16</f>
        <v>441496.12171963754</v>
      </c>
      <c r="AH28" s="7">
        <f>L28*Parameters!$D$16</f>
        <v>471419.3232410241</v>
      </c>
      <c r="AJ28" s="6">
        <f t="shared" si="14"/>
        <v>20</v>
      </c>
      <c r="AK28" s="6">
        <f t="shared" si="4"/>
        <v>39046.594099146314</v>
      </c>
      <c r="AL28" s="6">
        <f t="shared" si="5"/>
        <v>51810.88857242823</v>
      </c>
      <c r="AM28" s="6">
        <f t="shared" si="6"/>
        <v>49705.621615426586</v>
      </c>
      <c r="AN28" s="6">
        <f t="shared" si="7"/>
        <v>59980.875609891722</v>
      </c>
      <c r="AO28" s="6">
        <f t="shared" si="8"/>
        <v>78108.218845749972</v>
      </c>
      <c r="AP28" s="6">
        <f t="shared" si="9"/>
        <v>101339.2246686031</v>
      </c>
      <c r="AQ28" s="6">
        <f t="shared" si="10"/>
        <v>97504.421154524374</v>
      </c>
      <c r="AR28" s="6">
        <f t="shared" si="11"/>
        <v>109866.06255829369</v>
      </c>
      <c r="AS28" s="6">
        <f t="shared" si="12"/>
        <v>116600.79731021251</v>
      </c>
      <c r="AT28" s="6">
        <f t="shared" si="13"/>
        <v>131552.41701636225</v>
      </c>
      <c r="AU28" s="6"/>
      <c r="AV28" s="6">
        <f t="shared" si="15"/>
        <v>20</v>
      </c>
      <c r="AW28" s="6">
        <f t="shared" si="16"/>
        <v>835515</v>
      </c>
      <c r="AY28" s="23"/>
    </row>
    <row r="29" spans="2:51" x14ac:dyDescent="0.35">
      <c r="B29">
        <v>21</v>
      </c>
      <c r="C29" s="4">
        <f>'Luxury pizza per day'!B25*Parameters!$C$7</f>
        <v>21279.402805588787</v>
      </c>
      <c r="D29" s="4">
        <f>'Luxury pizza per day'!C25*Parameters!$C$7</f>
        <v>23158.461667785694</v>
      </c>
      <c r="E29" s="4">
        <f>'Luxury pizza per day'!D25*Parameters!$C$7</f>
        <v>24653.668648765717</v>
      </c>
      <c r="F29" s="4">
        <f>'Luxury pizza per day'!E25*Parameters!$C$7</f>
        <v>25159.327689697606</v>
      </c>
      <c r="G29" s="4">
        <f>'Luxury pizza per day'!F25*Parameters!$C$7</f>
        <v>25692.91290689541</v>
      </c>
      <c r="H29" s="4">
        <f>'Luxury pizza per day'!G25*Parameters!$C$7</f>
        <v>24987.201818969912</v>
      </c>
      <c r="I29" s="4">
        <f>'Luxury pizza per day'!H25*Parameters!$C$7</f>
        <v>26857.092432841229</v>
      </c>
      <c r="J29" s="4">
        <f>'Luxury pizza per day'!I25*Parameters!$C$7</f>
        <v>28058.210249280262</v>
      </c>
      <c r="K29" s="4">
        <f>'Luxury pizza per day'!J25*Parameters!$C$7</f>
        <v>25964.413569909055</v>
      </c>
      <c r="L29" s="4">
        <f>'Luxury pizza per day'!K25*Parameters!$C$7</f>
        <v>25447.313124974433</v>
      </c>
      <c r="M29" s="4"/>
      <c r="N29" s="47">
        <f>(Parameters!$D$15+Parameters!$D$17)*C29+Parameters!$D$18+Parameters!$C$6+Parameters!$D$21</f>
        <v>278595.52104191587</v>
      </c>
      <c r="O29" s="7">
        <f>(Parameters!$D$15+Parameters!$D$17)*D29+Parameters!$D$18+Parameters!$C$6</f>
        <v>277688.46250839269</v>
      </c>
      <c r="P29" s="7">
        <f>(Parameters!$D$15+Parameters!$D$17)*E29+Parameters!$D$18+Parameters!$C$6</f>
        <v>288902.51486574288</v>
      </c>
      <c r="Q29" s="7">
        <f>(Parameters!$D$15+Parameters!$D$17)*F29+Parameters!$D$18+Parameters!$C$6</f>
        <v>292694.95767273207</v>
      </c>
      <c r="R29" s="7">
        <f>(Parameters!$D$15+Parameters!$D$17)*G29+Parameters!$D$18+Parameters!$C$6</f>
        <v>296696.84680171555</v>
      </c>
      <c r="S29" s="7">
        <f>(Parameters!$D$15+Parameters!$D$17)*H29+Parameters!$D$18+Parameters!$C$6</f>
        <v>291404.01364227431</v>
      </c>
      <c r="T29" s="7">
        <f>(Parameters!$D$15+Parameters!$D$17)*I29+Parameters!$D$18+Parameters!$C$6</f>
        <v>305428.19324630918</v>
      </c>
      <c r="U29" s="7">
        <f>(Parameters!$D$15+Parameters!$D$17)*J29+Parameters!$D$18+Parameters!$C$6</f>
        <v>314436.57686960197</v>
      </c>
      <c r="V29" s="7">
        <f>(Parameters!$D$15+Parameters!$D$17)*K29+Parameters!$D$18+Parameters!$C$6</f>
        <v>298733.10177431791</v>
      </c>
      <c r="W29" s="7">
        <f>(Parameters!$D$15+Parameters!$D$17)*L29+Parameters!$D$18+Parameters!$C$6</f>
        <v>294854.84843730822</v>
      </c>
      <c r="Y29" s="7">
        <f>C29*Parameters!$D$16</f>
        <v>318978.24805577594</v>
      </c>
      <c r="Z29" s="7">
        <f>D29*Parameters!$D$16</f>
        <v>347145.34040010755</v>
      </c>
      <c r="AA29" s="7">
        <f>E29*Parameters!$D$16</f>
        <v>369558.49304499809</v>
      </c>
      <c r="AB29" s="7">
        <f>F29*Parameters!$D$16</f>
        <v>377138.3220685671</v>
      </c>
      <c r="AC29" s="7">
        <f>G29*Parameters!$D$16</f>
        <v>385136.76447436219</v>
      </c>
      <c r="AD29" s="7">
        <f>H29*Parameters!$D$16</f>
        <v>374558.15526635898</v>
      </c>
      <c r="AE29" s="7">
        <f>I29*Parameters!$D$16</f>
        <v>402587.81556829001</v>
      </c>
      <c r="AF29" s="7">
        <f>J29*Parameters!$D$16</f>
        <v>420592.57163671113</v>
      </c>
      <c r="AG29" s="7">
        <f>K29*Parameters!$D$16</f>
        <v>389206.55941293674</v>
      </c>
      <c r="AH29" s="7">
        <f>L29*Parameters!$D$16</f>
        <v>381455.22374336678</v>
      </c>
      <c r="AJ29" s="6">
        <f t="shared" si="14"/>
        <v>21</v>
      </c>
      <c r="AK29" s="6">
        <f t="shared" si="4"/>
        <v>40382.727013860072</v>
      </c>
      <c r="AL29" s="6">
        <f t="shared" si="5"/>
        <v>69456.877891714859</v>
      </c>
      <c r="AM29" s="6">
        <f t="shared" si="6"/>
        <v>80655.978179255209</v>
      </c>
      <c r="AN29" s="6">
        <f t="shared" si="7"/>
        <v>84443.364395835029</v>
      </c>
      <c r="AO29" s="6">
        <f t="shared" si="8"/>
        <v>88439.917672646639</v>
      </c>
      <c r="AP29" s="6">
        <f t="shared" si="9"/>
        <v>83154.141624084674</v>
      </c>
      <c r="AQ29" s="6">
        <f t="shared" si="10"/>
        <v>97159.622321980831</v>
      </c>
      <c r="AR29" s="6">
        <f t="shared" si="11"/>
        <v>106155.99476710916</v>
      </c>
      <c r="AS29" s="6">
        <f t="shared" si="12"/>
        <v>90473.457638618827</v>
      </c>
      <c r="AT29" s="6">
        <f t="shared" si="13"/>
        <v>86600.375306058559</v>
      </c>
      <c r="AU29" s="6"/>
      <c r="AV29" s="6">
        <f t="shared" si="15"/>
        <v>21</v>
      </c>
      <c r="AW29" s="6">
        <f t="shared" si="16"/>
        <v>826922</v>
      </c>
      <c r="AY29" s="23"/>
    </row>
    <row r="30" spans="2:51" x14ac:dyDescent="0.35">
      <c r="B30">
        <v>22</v>
      </c>
      <c r="C30" s="4">
        <f>'Luxury pizza per day'!B26*Parameters!$C$7</f>
        <v>18284.748654197087</v>
      </c>
      <c r="D30" s="4">
        <f>'Luxury pizza per day'!C26*Parameters!$C$7</f>
        <v>18483.299151206709</v>
      </c>
      <c r="E30" s="4">
        <f>'Luxury pizza per day'!D26*Parameters!$C$7</f>
        <v>17938.475162200702</v>
      </c>
      <c r="F30" s="4">
        <f>'Luxury pizza per day'!E26*Parameters!$C$7</f>
        <v>16761.812805874179</v>
      </c>
      <c r="G30" s="4">
        <f>'Luxury pizza per day'!F26*Parameters!$C$7</f>
        <v>15888.045916336792</v>
      </c>
      <c r="H30" s="4">
        <f>'Luxury pizza per day'!G26*Parameters!$C$7</f>
        <v>15491.488046224642</v>
      </c>
      <c r="I30" s="4">
        <f>'Luxury pizza per day'!H26*Parameters!$C$7</f>
        <v>15918.478867746249</v>
      </c>
      <c r="J30" s="4">
        <f>'Luxury pizza per day'!I26*Parameters!$C$7</f>
        <v>17910.133822142681</v>
      </c>
      <c r="K30" s="4">
        <f>'Luxury pizza per day'!J26*Parameters!$C$7</f>
        <v>17524.935439805147</v>
      </c>
      <c r="L30" s="4">
        <f>'Luxury pizza per day'!K26*Parameters!$C$7</f>
        <v>18700.665317790357</v>
      </c>
      <c r="M30" s="4"/>
      <c r="N30" s="47">
        <f>(Parameters!$D$15+Parameters!$D$17)*C30+Parameters!$D$18+Parameters!$C$6+Parameters!$D$21</f>
        <v>256135.61490647815</v>
      </c>
      <c r="O30" s="7">
        <f>(Parameters!$D$15+Parameters!$D$17)*D30+Parameters!$D$18+Parameters!$C$6</f>
        <v>242624.7436340503</v>
      </c>
      <c r="P30" s="7">
        <f>(Parameters!$D$15+Parameters!$D$17)*E30+Parameters!$D$18+Parameters!$C$6</f>
        <v>238538.56371650528</v>
      </c>
      <c r="Q30" s="7">
        <f>(Parameters!$D$15+Parameters!$D$17)*F30+Parameters!$D$18+Parameters!$C$6</f>
        <v>229713.59604405635</v>
      </c>
      <c r="R30" s="7">
        <f>(Parameters!$D$15+Parameters!$D$17)*G30+Parameters!$D$18+Parameters!$C$6</f>
        <v>223160.34437252593</v>
      </c>
      <c r="S30" s="7">
        <f>(Parameters!$D$15+Parameters!$D$17)*H30+Parameters!$D$18+Parameters!$C$6</f>
        <v>220186.1603466848</v>
      </c>
      <c r="T30" s="7">
        <f>(Parameters!$D$15+Parameters!$D$17)*I30+Parameters!$D$18+Parameters!$C$6</f>
        <v>223388.59150809687</v>
      </c>
      <c r="U30" s="7">
        <f>(Parameters!$D$15+Parameters!$D$17)*J30+Parameters!$D$18+Parameters!$C$6</f>
        <v>238326.00366607012</v>
      </c>
      <c r="V30" s="7">
        <f>(Parameters!$D$15+Parameters!$D$17)*K30+Parameters!$D$18+Parameters!$C$6</f>
        <v>235437.0157985386</v>
      </c>
      <c r="W30" s="7">
        <f>(Parameters!$D$15+Parameters!$D$17)*L30+Parameters!$D$18+Parameters!$C$6</f>
        <v>244254.98988342768</v>
      </c>
      <c r="Y30" s="7">
        <f>C30*Parameters!$D$16</f>
        <v>274088.38232641434</v>
      </c>
      <c r="Z30" s="7">
        <f>D30*Parameters!$D$16</f>
        <v>277064.65427658858</v>
      </c>
      <c r="AA30" s="7">
        <f>E30*Parameters!$D$16</f>
        <v>268897.74268138851</v>
      </c>
      <c r="AB30" s="7">
        <f>F30*Parameters!$D$16</f>
        <v>251259.57396005394</v>
      </c>
      <c r="AC30" s="7">
        <f>G30*Parameters!$D$16</f>
        <v>238161.80828588852</v>
      </c>
      <c r="AD30" s="7">
        <f>H30*Parameters!$D$16</f>
        <v>232217.40581290738</v>
      </c>
      <c r="AE30" s="7">
        <f>I30*Parameters!$D$16</f>
        <v>238617.99822751628</v>
      </c>
      <c r="AF30" s="7">
        <f>J30*Parameters!$D$16</f>
        <v>268472.90599391877</v>
      </c>
      <c r="AG30" s="7">
        <f>K30*Parameters!$D$16</f>
        <v>262698.78224267915</v>
      </c>
      <c r="AH30" s="7">
        <f>L30*Parameters!$D$16</f>
        <v>280322.97311367746</v>
      </c>
      <c r="AJ30" s="6">
        <f t="shared" si="14"/>
        <v>22</v>
      </c>
      <c r="AK30" s="6">
        <f t="shared" si="4"/>
        <v>17952.767419936194</v>
      </c>
      <c r="AL30" s="6">
        <f t="shared" si="5"/>
        <v>34439.910642538278</v>
      </c>
      <c r="AM30" s="6">
        <f t="shared" si="6"/>
        <v>30359.178964883235</v>
      </c>
      <c r="AN30" s="6">
        <f t="shared" si="7"/>
        <v>21545.977915997588</v>
      </c>
      <c r="AO30" s="6">
        <f t="shared" si="8"/>
        <v>15001.46391336259</v>
      </c>
      <c r="AP30" s="6">
        <f t="shared" si="9"/>
        <v>12031.245466222579</v>
      </c>
      <c r="AQ30" s="6">
        <f t="shared" si="10"/>
        <v>15229.406719419407</v>
      </c>
      <c r="AR30" s="6">
        <f t="shared" si="11"/>
        <v>30146.902327848657</v>
      </c>
      <c r="AS30" s="6">
        <f t="shared" si="12"/>
        <v>27261.76644414055</v>
      </c>
      <c r="AT30" s="6">
        <f t="shared" si="13"/>
        <v>36067.983230249782</v>
      </c>
      <c r="AU30" s="6"/>
      <c r="AV30" s="6">
        <f t="shared" si="15"/>
        <v>22</v>
      </c>
      <c r="AW30" s="6">
        <f t="shared" si="16"/>
        <v>240037</v>
      </c>
      <c r="AY30" s="23"/>
    </row>
    <row r="31" spans="2:51" x14ac:dyDescent="0.35">
      <c r="B31">
        <v>23</v>
      </c>
      <c r="C31" s="4">
        <f>'Luxury pizza per day'!B27*Parameters!$C$7</f>
        <v>19833.656735694236</v>
      </c>
      <c r="D31" s="4">
        <f>'Luxury pizza per day'!C27*Parameters!$C$7</f>
        <v>19188.355903417199</v>
      </c>
      <c r="E31" s="4">
        <f>'Luxury pizza per day'!D27*Parameters!$C$7</f>
        <v>20832.280002201427</v>
      </c>
      <c r="F31" s="4">
        <f>'Luxury pizza per day'!E27*Parameters!$C$7</f>
        <v>23582.655147275927</v>
      </c>
      <c r="G31" s="4">
        <f>'Luxury pizza per day'!F27*Parameters!$C$7</f>
        <v>25823.133804976882</v>
      </c>
      <c r="H31" s="4">
        <f>'Luxury pizza per day'!G27*Parameters!$C$7</f>
        <v>29271.731835538136</v>
      </c>
      <c r="I31" s="4">
        <f>'Luxury pizza per day'!H27*Parameters!$C$7</f>
        <v>30359.221448628276</v>
      </c>
      <c r="J31" s="4">
        <f>'Luxury pizza per day'!I27*Parameters!$C$7</f>
        <v>31697.039384169628</v>
      </c>
      <c r="K31" s="4">
        <f>'Luxury pizza per day'!J27*Parameters!$C$7</f>
        <v>33167.937399145085</v>
      </c>
      <c r="L31" s="4">
        <f>'Luxury pizza per day'!K27*Parameters!$C$7</f>
        <v>36077.17001850321</v>
      </c>
      <c r="M31" s="4"/>
      <c r="N31" s="47">
        <f>(Parameters!$D$15+Parameters!$D$17)*C31+Parameters!$D$18+Parameters!$C$6+Parameters!$D$21</f>
        <v>267752.42551770678</v>
      </c>
      <c r="O31" s="7">
        <f>(Parameters!$D$15+Parameters!$D$17)*D31+Parameters!$D$18+Parameters!$C$6</f>
        <v>247912.66927562898</v>
      </c>
      <c r="P31" s="7">
        <f>(Parameters!$D$15+Parameters!$D$17)*E31+Parameters!$D$18+Parameters!$C$6</f>
        <v>260242.1000165107</v>
      </c>
      <c r="Q31" s="7">
        <f>(Parameters!$D$15+Parameters!$D$17)*F31+Parameters!$D$18+Parameters!$C$6</f>
        <v>280869.91360456945</v>
      </c>
      <c r="R31" s="7">
        <f>(Parameters!$D$15+Parameters!$D$17)*G31+Parameters!$D$18+Parameters!$C$6</f>
        <v>297673.50353732659</v>
      </c>
      <c r="S31" s="7">
        <f>(Parameters!$D$15+Parameters!$D$17)*H31+Parameters!$D$18+Parameters!$C$6</f>
        <v>323537.988766536</v>
      </c>
      <c r="T31" s="7">
        <f>(Parameters!$D$15+Parameters!$D$17)*I31+Parameters!$D$18+Parameters!$C$6</f>
        <v>331694.16086471209</v>
      </c>
      <c r="U31" s="7">
        <f>(Parameters!$D$15+Parameters!$D$17)*J31+Parameters!$D$18+Parameters!$C$6</f>
        <v>341727.79538127221</v>
      </c>
      <c r="V31" s="7">
        <f>(Parameters!$D$15+Parameters!$D$17)*K31+Parameters!$D$18+Parameters!$C$6</f>
        <v>352759.53049358813</v>
      </c>
      <c r="W31" s="7">
        <f>(Parameters!$D$15+Parameters!$D$17)*L31+Parameters!$D$18+Parameters!$C$6</f>
        <v>374578.77513877407</v>
      </c>
      <c r="Y31" s="7">
        <f>C31*Parameters!$D$16</f>
        <v>297306.51446805662</v>
      </c>
      <c r="Z31" s="7">
        <f>D31*Parameters!$D$16</f>
        <v>287633.45499222382</v>
      </c>
      <c r="AA31" s="7">
        <f>E31*Parameters!$D$16</f>
        <v>312275.87723299942</v>
      </c>
      <c r="AB31" s="7">
        <f>F31*Parameters!$D$16</f>
        <v>353504.00065766618</v>
      </c>
      <c r="AC31" s="7">
        <f>G31*Parameters!$D$16</f>
        <v>387088.77573660348</v>
      </c>
      <c r="AD31" s="7">
        <f>H31*Parameters!$D$16</f>
        <v>438783.26021471666</v>
      </c>
      <c r="AE31" s="7">
        <f>I31*Parameters!$D$16</f>
        <v>455084.72951493785</v>
      </c>
      <c r="AF31" s="7">
        <f>J31*Parameters!$D$16</f>
        <v>475138.62036870274</v>
      </c>
      <c r="AG31" s="7">
        <f>K31*Parameters!$D$16</f>
        <v>497187.38161318481</v>
      </c>
      <c r="AH31" s="7">
        <f>L31*Parameters!$D$16</f>
        <v>540796.77857736312</v>
      </c>
      <c r="AJ31" s="6">
        <f t="shared" si="14"/>
        <v>23</v>
      </c>
      <c r="AK31" s="6">
        <f t="shared" si="4"/>
        <v>29554.088950349833</v>
      </c>
      <c r="AL31" s="6">
        <f t="shared" si="5"/>
        <v>39720.785716594837</v>
      </c>
      <c r="AM31" s="6">
        <f t="shared" si="6"/>
        <v>52033.777216488728</v>
      </c>
      <c r="AN31" s="6">
        <f t="shared" si="7"/>
        <v>72634.087053096737</v>
      </c>
      <c r="AO31" s="6">
        <f t="shared" si="8"/>
        <v>89415.272199276893</v>
      </c>
      <c r="AP31" s="6">
        <f t="shared" si="9"/>
        <v>115245.27144818066</v>
      </c>
      <c r="AQ31" s="6">
        <f t="shared" si="10"/>
        <v>123390.56865022576</v>
      </c>
      <c r="AR31" s="6">
        <f t="shared" si="11"/>
        <v>133410.82498743053</v>
      </c>
      <c r="AS31" s="6">
        <f t="shared" si="12"/>
        <v>144427.85111959669</v>
      </c>
      <c r="AT31" s="6">
        <f t="shared" si="13"/>
        <v>166218.00343858905</v>
      </c>
      <c r="AU31" s="6"/>
      <c r="AV31" s="6">
        <f t="shared" si="15"/>
        <v>23</v>
      </c>
      <c r="AW31" s="6">
        <f t="shared" si="16"/>
        <v>966051</v>
      </c>
      <c r="AY31" s="23"/>
    </row>
    <row r="32" spans="2:51" x14ac:dyDescent="0.35">
      <c r="B32">
        <v>24</v>
      </c>
      <c r="C32" s="4">
        <f>'Luxury pizza per day'!B28*Parameters!$C$7</f>
        <v>18144.112641851229</v>
      </c>
      <c r="D32" s="4">
        <f>'Luxury pizza per day'!C28*Parameters!$C$7</f>
        <v>20132.557796334444</v>
      </c>
      <c r="E32" s="4">
        <f>'Luxury pizza per day'!D28*Parameters!$C$7</f>
        <v>21520.109606698981</v>
      </c>
      <c r="F32" s="4">
        <f>'Luxury pizza per day'!E28*Parameters!$C$7</f>
        <v>23391.509215910311</v>
      </c>
      <c r="G32" s="4">
        <f>'Luxury pizza per day'!F28*Parameters!$C$7</f>
        <v>23499.655051572645</v>
      </c>
      <c r="H32" s="4">
        <f>'Luxury pizza per day'!G28*Parameters!$C$7</f>
        <v>23111.584961657278</v>
      </c>
      <c r="I32" s="4">
        <f>'Luxury pizza per day'!H28*Parameters!$C$7</f>
        <v>21563.432414286017</v>
      </c>
      <c r="J32" s="4">
        <f>'Luxury pizza per day'!I28*Parameters!$C$7</f>
        <v>20677.43812968384</v>
      </c>
      <c r="K32" s="4">
        <f>'Luxury pizza per day'!J28*Parameters!$C$7</f>
        <v>18982.538736408467</v>
      </c>
      <c r="L32" s="4">
        <f>'Luxury pizza per day'!K28*Parameters!$C$7</f>
        <v>19665.124245688927</v>
      </c>
      <c r="M32" s="4"/>
      <c r="N32" s="47">
        <f>(Parameters!$D$15+Parameters!$D$17)*C32+Parameters!$D$18+Parameters!$C$6+Parameters!$D$21</f>
        <v>255080.84481388421</v>
      </c>
      <c r="O32" s="7">
        <f>(Parameters!$D$15+Parameters!$D$17)*D32+Parameters!$D$18+Parameters!$C$6</f>
        <v>254994.18347250833</v>
      </c>
      <c r="P32" s="7">
        <f>(Parameters!$D$15+Parameters!$D$17)*E32+Parameters!$D$18+Parameters!$C$6</f>
        <v>265400.82205024234</v>
      </c>
      <c r="Q32" s="7">
        <f>(Parameters!$D$15+Parameters!$D$17)*F32+Parameters!$D$18+Parameters!$C$6</f>
        <v>279436.31911932735</v>
      </c>
      <c r="R32" s="7">
        <f>(Parameters!$D$15+Parameters!$D$17)*G32+Parameters!$D$18+Parameters!$C$6</f>
        <v>280247.41288679483</v>
      </c>
      <c r="S32" s="7">
        <f>(Parameters!$D$15+Parameters!$D$17)*H32+Parameters!$D$18+Parameters!$C$6</f>
        <v>277336.88721242954</v>
      </c>
      <c r="T32" s="7">
        <f>(Parameters!$D$15+Parameters!$D$17)*I32+Parameters!$D$18+Parameters!$C$6</f>
        <v>265725.74310714513</v>
      </c>
      <c r="U32" s="7">
        <f>(Parameters!$D$15+Parameters!$D$17)*J32+Parameters!$D$18+Parameters!$C$6</f>
        <v>259080.7859726288</v>
      </c>
      <c r="V32" s="7">
        <f>(Parameters!$D$15+Parameters!$D$17)*K32+Parameters!$D$18+Parameters!$C$6</f>
        <v>246369.04052306351</v>
      </c>
      <c r="W32" s="7">
        <f>(Parameters!$D$15+Parameters!$D$17)*L32+Parameters!$D$18+Parameters!$C$6</f>
        <v>251488.43184266696</v>
      </c>
      <c r="Y32" s="7">
        <f>C32*Parameters!$D$16</f>
        <v>271980.24850134994</v>
      </c>
      <c r="Z32" s="7">
        <f>D32*Parameters!$D$16</f>
        <v>301787.04136705335</v>
      </c>
      <c r="AA32" s="7">
        <f>E32*Parameters!$D$16</f>
        <v>322586.44300441776</v>
      </c>
      <c r="AB32" s="7">
        <f>F32*Parameters!$D$16</f>
        <v>350638.72314649558</v>
      </c>
      <c r="AC32" s="7">
        <f>G32*Parameters!$D$16</f>
        <v>352259.82922307396</v>
      </c>
      <c r="AD32" s="7">
        <f>H32*Parameters!$D$16</f>
        <v>346442.65857524262</v>
      </c>
      <c r="AE32" s="7">
        <f>I32*Parameters!$D$16</f>
        <v>323235.85189014737</v>
      </c>
      <c r="AF32" s="7">
        <f>J32*Parameters!$D$16</f>
        <v>309954.79756396078</v>
      </c>
      <c r="AG32" s="7">
        <f>K32*Parameters!$D$16</f>
        <v>284548.25565876294</v>
      </c>
      <c r="AH32" s="7">
        <f>L32*Parameters!$D$16</f>
        <v>294780.212442877</v>
      </c>
      <c r="AJ32" s="6">
        <f t="shared" si="14"/>
        <v>24</v>
      </c>
      <c r="AK32" s="6">
        <f t="shared" si="4"/>
        <v>16899.403687465732</v>
      </c>
      <c r="AL32" s="6">
        <f t="shared" si="5"/>
        <v>46792.857894545014</v>
      </c>
      <c r="AM32" s="6">
        <f t="shared" si="6"/>
        <v>57185.620954175422</v>
      </c>
      <c r="AN32" s="6">
        <f t="shared" si="7"/>
        <v>71202.404027168232</v>
      </c>
      <c r="AO32" s="6">
        <f t="shared" si="8"/>
        <v>72012.41633627913</v>
      </c>
      <c r="AP32" s="6">
        <f t="shared" si="9"/>
        <v>69105.771362813073</v>
      </c>
      <c r="AQ32" s="6">
        <f t="shared" si="10"/>
        <v>57510.108783002244</v>
      </c>
      <c r="AR32" s="6">
        <f t="shared" si="11"/>
        <v>50874.011591331975</v>
      </c>
      <c r="AS32" s="6">
        <f t="shared" si="12"/>
        <v>38179.215135699429</v>
      </c>
      <c r="AT32" s="6">
        <f t="shared" si="13"/>
        <v>43291.780600210041</v>
      </c>
      <c r="AU32" s="6"/>
      <c r="AV32" s="6">
        <f t="shared" si="15"/>
        <v>24</v>
      </c>
      <c r="AW32" s="6">
        <f t="shared" si="16"/>
        <v>523054</v>
      </c>
      <c r="AY32" s="23"/>
    </row>
    <row r="33" spans="2:51" x14ac:dyDescent="0.35">
      <c r="B33">
        <v>25</v>
      </c>
      <c r="C33" s="4">
        <f>'Luxury pizza per day'!B29*Parameters!$C$7</f>
        <v>20677.194961558853</v>
      </c>
      <c r="D33" s="4">
        <f>'Luxury pizza per day'!C29*Parameters!$C$7</f>
        <v>23657.187681719326</v>
      </c>
      <c r="E33" s="4">
        <f>'Luxury pizza per day'!D29*Parameters!$C$7</f>
        <v>24647.589670803511</v>
      </c>
      <c r="F33" s="4">
        <f>'Luxury pizza per day'!E29*Parameters!$C$7</f>
        <v>24402.170648337833</v>
      </c>
      <c r="G33" s="4">
        <f>'Luxury pizza per day'!F29*Parameters!$C$7</f>
        <v>24105.588926902572</v>
      </c>
      <c r="H33" s="4">
        <f>'Luxury pizza per day'!G29*Parameters!$C$7</f>
        <v>24798.899764592599</v>
      </c>
      <c r="I33" s="4">
        <f>'Luxury pizza per day'!H29*Parameters!$C$7</f>
        <v>27206.137629974139</v>
      </c>
      <c r="J33" s="4">
        <f>'Luxury pizza per day'!I29*Parameters!$C$7</f>
        <v>27509.981572211054</v>
      </c>
      <c r="K33" s="4">
        <f>'Luxury pizza per day'!J29*Parameters!$C$7</f>
        <v>29861.757347796745</v>
      </c>
      <c r="L33" s="4">
        <f>'Luxury pizza per day'!K29*Parameters!$C$7</f>
        <v>34535.588649132798</v>
      </c>
      <c r="M33" s="4"/>
      <c r="N33" s="47">
        <f>(Parameters!$D$15+Parameters!$D$17)*C33+Parameters!$D$18+Parameters!$C$6+Parameters!$D$21</f>
        <v>274078.96221169143</v>
      </c>
      <c r="O33" s="7">
        <f>(Parameters!$D$15+Parameters!$D$17)*D33+Parameters!$D$18+Parameters!$C$6</f>
        <v>281428.90761289495</v>
      </c>
      <c r="P33" s="7">
        <f>(Parameters!$D$15+Parameters!$D$17)*E33+Parameters!$D$18+Parameters!$C$6</f>
        <v>288856.9225310263</v>
      </c>
      <c r="Q33" s="7">
        <f>(Parameters!$D$15+Parameters!$D$17)*F33+Parameters!$D$18+Parameters!$C$6</f>
        <v>287016.27986253379</v>
      </c>
      <c r="R33" s="7">
        <f>(Parameters!$D$15+Parameters!$D$17)*G33+Parameters!$D$18+Parameters!$C$6</f>
        <v>284791.91695176926</v>
      </c>
      <c r="S33" s="7">
        <f>(Parameters!$D$15+Parameters!$D$17)*H33+Parameters!$D$18+Parameters!$C$6</f>
        <v>289991.74823444453</v>
      </c>
      <c r="T33" s="7">
        <f>(Parameters!$D$15+Parameters!$D$17)*I33+Parameters!$D$18+Parameters!$C$6</f>
        <v>308046.03222480603</v>
      </c>
      <c r="U33" s="7">
        <f>(Parameters!$D$15+Parameters!$D$17)*J33+Parameters!$D$18+Parameters!$C$6</f>
        <v>310324.86179158289</v>
      </c>
      <c r="V33" s="7">
        <f>(Parameters!$D$15+Parameters!$D$17)*K33+Parameters!$D$18+Parameters!$C$6</f>
        <v>327963.18010847562</v>
      </c>
      <c r="W33" s="7">
        <f>(Parameters!$D$15+Parameters!$D$17)*L33+Parameters!$D$18+Parameters!$C$6</f>
        <v>363016.91486849601</v>
      </c>
      <c r="Y33" s="7">
        <f>C33*Parameters!$D$16</f>
        <v>309951.15247376723</v>
      </c>
      <c r="Z33" s="7">
        <f>D33*Parameters!$D$16</f>
        <v>354621.2433489727</v>
      </c>
      <c r="AA33" s="7">
        <f>E33*Parameters!$D$16</f>
        <v>369467.36916534463</v>
      </c>
      <c r="AB33" s="7">
        <f>F33*Parameters!$D$16</f>
        <v>365788.53801858413</v>
      </c>
      <c r="AC33" s="7">
        <f>G33*Parameters!$D$16</f>
        <v>361342.77801426954</v>
      </c>
      <c r="AD33" s="7">
        <f>H33*Parameters!$D$16</f>
        <v>371735.50747124309</v>
      </c>
      <c r="AE33" s="7">
        <f>I33*Parameters!$D$16</f>
        <v>407820.00307331234</v>
      </c>
      <c r="AF33" s="7">
        <f>J33*Parameters!$D$16</f>
        <v>412374.6237674437</v>
      </c>
      <c r="AG33" s="7">
        <f>K33*Parameters!$D$16</f>
        <v>447627.7426434732</v>
      </c>
      <c r="AH33" s="7">
        <f>L33*Parameters!$D$16</f>
        <v>517688.47385050065</v>
      </c>
      <c r="AJ33" s="6">
        <f t="shared" si="14"/>
        <v>25</v>
      </c>
      <c r="AK33" s="6">
        <f t="shared" si="4"/>
        <v>35872.190262075805</v>
      </c>
      <c r="AL33" s="6">
        <f t="shared" si="5"/>
        <v>73192.335736077745</v>
      </c>
      <c r="AM33" s="6">
        <f t="shared" si="6"/>
        <v>80610.44663431833</v>
      </c>
      <c r="AN33" s="6">
        <f t="shared" si="7"/>
        <v>78772.258156050346</v>
      </c>
      <c r="AO33" s="6">
        <f t="shared" si="8"/>
        <v>76550.861062500277</v>
      </c>
      <c r="AP33" s="6">
        <f t="shared" si="9"/>
        <v>81743.759236798564</v>
      </c>
      <c r="AQ33" s="6">
        <f t="shared" si="10"/>
        <v>99773.970848506317</v>
      </c>
      <c r="AR33" s="6">
        <f t="shared" si="11"/>
        <v>102049.76197586081</v>
      </c>
      <c r="AS33" s="6">
        <f t="shared" si="12"/>
        <v>119664.56253499759</v>
      </c>
      <c r="AT33" s="6">
        <f t="shared" si="13"/>
        <v>154671.55898200464</v>
      </c>
      <c r="AU33" s="6"/>
      <c r="AV33" s="6">
        <f t="shared" si="15"/>
        <v>25</v>
      </c>
      <c r="AW33" s="6">
        <f t="shared" si="16"/>
        <v>902902</v>
      </c>
      <c r="AY33" s="23"/>
    </row>
    <row r="34" spans="2:51" x14ac:dyDescent="0.35">
      <c r="B34">
        <v>26</v>
      </c>
      <c r="C34" s="4">
        <f>'Luxury pizza per day'!B30*Parameters!$C$7</f>
        <v>16981.765131904092</v>
      </c>
      <c r="D34" s="4">
        <f>'Luxury pizza per day'!C30*Parameters!$C$7</f>
        <v>18549.59879916365</v>
      </c>
      <c r="E34" s="4">
        <f>'Luxury pizza per day'!D30*Parameters!$C$7</f>
        <v>18095.815459177356</v>
      </c>
      <c r="F34" s="4">
        <f>'Luxury pizza per day'!E30*Parameters!$C$7</f>
        <v>16432.352753936793</v>
      </c>
      <c r="G34" s="4">
        <f>'Luxury pizza per day'!F30*Parameters!$C$7</f>
        <v>16078.667237088608</v>
      </c>
      <c r="H34" s="4">
        <f>'Luxury pizza per day'!G30*Parameters!$C$7</f>
        <v>14920.171497857627</v>
      </c>
      <c r="I34" s="4">
        <f>'Luxury pizza per day'!H30*Parameters!$C$7</f>
        <v>14379.60443080297</v>
      </c>
      <c r="J34" s="4">
        <f>'Luxury pizza per day'!I30*Parameters!$C$7</f>
        <v>13786.74260415408</v>
      </c>
      <c r="K34" s="4">
        <f>'Luxury pizza per day'!J30*Parameters!$C$7</f>
        <v>14737.724316506754</v>
      </c>
      <c r="L34" s="4">
        <f>'Luxury pizza per day'!K30*Parameters!$C$7</f>
        <v>15729.70170823057</v>
      </c>
      <c r="M34" s="4"/>
      <c r="N34" s="47">
        <f>(Parameters!$D$15+Parameters!$D$17)*C34+Parameters!$D$18+Parameters!$C$6+Parameters!$D$21</f>
        <v>246363.23848928069</v>
      </c>
      <c r="O34" s="7">
        <f>(Parameters!$D$15+Parameters!$D$17)*D34+Parameters!$D$18+Parameters!$C$6</f>
        <v>243121.99099372738</v>
      </c>
      <c r="P34" s="7">
        <f>(Parameters!$D$15+Parameters!$D$17)*E34+Parameters!$D$18+Parameters!$C$6</f>
        <v>239718.61594383017</v>
      </c>
      <c r="Q34" s="7">
        <f>(Parameters!$D$15+Parameters!$D$17)*F34+Parameters!$D$18+Parameters!$C$6</f>
        <v>227242.64565452596</v>
      </c>
      <c r="R34" s="7">
        <f>(Parameters!$D$15+Parameters!$D$17)*G34+Parameters!$D$18+Parameters!$C$6</f>
        <v>224590.00427816456</v>
      </c>
      <c r="S34" s="7">
        <f>(Parameters!$D$15+Parameters!$D$17)*H34+Parameters!$D$18+Parameters!$C$6</f>
        <v>215901.28623393219</v>
      </c>
      <c r="T34" s="7">
        <f>(Parameters!$D$15+Parameters!$D$17)*I34+Parameters!$D$18+Parameters!$C$6</f>
        <v>211847.03323102227</v>
      </c>
      <c r="U34" s="7">
        <f>(Parameters!$D$15+Parameters!$D$17)*J34+Parameters!$D$18+Parameters!$C$6</f>
        <v>207400.5695311556</v>
      </c>
      <c r="V34" s="7">
        <f>(Parameters!$D$15+Parameters!$D$17)*K34+Parameters!$D$18+Parameters!$C$6</f>
        <v>214532.93237380066</v>
      </c>
      <c r="W34" s="7">
        <f>(Parameters!$D$15+Parameters!$D$17)*L34+Parameters!$D$18+Parameters!$C$6</f>
        <v>221972.76281172928</v>
      </c>
      <c r="Y34" s="7">
        <f>C34*Parameters!$D$16</f>
        <v>254556.65932724235</v>
      </c>
      <c r="Z34" s="7">
        <f>D34*Parameters!$D$16</f>
        <v>278058.48599946313</v>
      </c>
      <c r="AA34" s="7">
        <f>E34*Parameters!$D$16</f>
        <v>271256.27373306855</v>
      </c>
      <c r="AB34" s="7">
        <f>F34*Parameters!$D$16</f>
        <v>246320.96778151253</v>
      </c>
      <c r="AC34" s="7">
        <f>G34*Parameters!$D$16</f>
        <v>241019.22188395823</v>
      </c>
      <c r="AD34" s="7">
        <f>H34*Parameters!$D$16</f>
        <v>223653.37075288585</v>
      </c>
      <c r="AE34" s="7">
        <f>I34*Parameters!$D$16</f>
        <v>215550.27041773652</v>
      </c>
      <c r="AF34" s="7">
        <f>J34*Parameters!$D$16</f>
        <v>206663.27163626967</v>
      </c>
      <c r="AG34" s="7">
        <f>K34*Parameters!$D$16</f>
        <v>220918.48750443626</v>
      </c>
      <c r="AH34" s="7">
        <f>L34*Parameters!$D$16</f>
        <v>235788.22860637624</v>
      </c>
      <c r="AJ34" s="6">
        <f t="shared" si="14"/>
        <v>26</v>
      </c>
      <c r="AK34" s="6">
        <f t="shared" si="4"/>
        <v>8193.4208379616612</v>
      </c>
      <c r="AL34" s="6">
        <f t="shared" si="5"/>
        <v>34936.495005735749</v>
      </c>
      <c r="AM34" s="6">
        <f t="shared" si="6"/>
        <v>31537.657789238379</v>
      </c>
      <c r="AN34" s="6">
        <f t="shared" si="7"/>
        <v>19078.322126986575</v>
      </c>
      <c r="AO34" s="6">
        <f t="shared" si="8"/>
        <v>16429.217605793674</v>
      </c>
      <c r="AP34" s="6">
        <f t="shared" si="9"/>
        <v>7752.0845189536631</v>
      </c>
      <c r="AQ34" s="6">
        <f t="shared" si="10"/>
        <v>3703.2371867142501</v>
      </c>
      <c r="AR34" s="6">
        <f t="shared" si="11"/>
        <v>-737.29789488593815</v>
      </c>
      <c r="AS34" s="6">
        <f t="shared" si="12"/>
        <v>6385.5551306355919</v>
      </c>
      <c r="AT34" s="6">
        <f t="shared" si="13"/>
        <v>13815.465794646967</v>
      </c>
      <c r="AU34" s="6"/>
      <c r="AV34" s="6">
        <f t="shared" si="15"/>
        <v>26</v>
      </c>
      <c r="AW34" s="6">
        <f t="shared" si="16"/>
        <v>141094</v>
      </c>
      <c r="AY34" s="23"/>
    </row>
    <row r="35" spans="2:51" x14ac:dyDescent="0.35">
      <c r="B35">
        <v>27</v>
      </c>
      <c r="C35" s="4">
        <f>'Luxury pizza per day'!B31*Parameters!$C$7</f>
        <v>18749.864856447115</v>
      </c>
      <c r="D35" s="4">
        <f>'Luxury pizza per day'!C31*Parameters!$C$7</f>
        <v>17242.190437319783</v>
      </c>
      <c r="E35" s="4">
        <f>'Luxury pizza per day'!D31*Parameters!$C$7</f>
        <v>17069.788825430169</v>
      </c>
      <c r="F35" s="4">
        <f>'Luxury pizza per day'!E31*Parameters!$C$7</f>
        <v>18418.058386459448</v>
      </c>
      <c r="G35" s="4">
        <f>'Luxury pizza per day'!F31*Parameters!$C$7</f>
        <v>18855.466086623379</v>
      </c>
      <c r="H35" s="4">
        <f>'Luxury pizza per day'!G31*Parameters!$C$7</f>
        <v>18405.923095732844</v>
      </c>
      <c r="I35" s="4">
        <f>'Luxury pizza per day'!H31*Parameters!$C$7</f>
        <v>20252.157589794024</v>
      </c>
      <c r="J35" s="4">
        <f>'Luxury pizza per day'!I31*Parameters!$C$7</f>
        <v>23412.449669212128</v>
      </c>
      <c r="K35" s="4">
        <f>'Luxury pizza per day'!J31*Parameters!$C$7</f>
        <v>27353.4292898157</v>
      </c>
      <c r="L35" s="4">
        <f>'Luxury pizza per day'!K31*Parameters!$C$7</f>
        <v>29564.029922018624</v>
      </c>
      <c r="M35" s="4"/>
      <c r="N35" s="47">
        <f>(Parameters!$D$15+Parameters!$D$17)*C35+Parameters!$D$18+Parameters!$C$6+Parameters!$D$21</f>
        <v>259623.98642335337</v>
      </c>
      <c r="O35" s="7">
        <f>(Parameters!$D$15+Parameters!$D$17)*D35+Parameters!$D$18+Parameters!$C$6</f>
        <v>233316.42827989836</v>
      </c>
      <c r="P35" s="7">
        <f>(Parameters!$D$15+Parameters!$D$17)*E35+Parameters!$D$18+Parameters!$C$6</f>
        <v>232023.41619072628</v>
      </c>
      <c r="Q35" s="7">
        <f>(Parameters!$D$15+Parameters!$D$17)*F35+Parameters!$D$18+Parameters!$C$6</f>
        <v>242135.43789844587</v>
      </c>
      <c r="R35" s="7">
        <f>(Parameters!$D$15+Parameters!$D$17)*G35+Parameters!$D$18+Parameters!$C$6</f>
        <v>245415.99564967534</v>
      </c>
      <c r="S35" s="7">
        <f>(Parameters!$D$15+Parameters!$D$17)*H35+Parameters!$D$18+Parameters!$C$6</f>
        <v>242044.42321799631</v>
      </c>
      <c r="T35" s="7">
        <f>(Parameters!$D$15+Parameters!$D$17)*I35+Parameters!$D$18+Parameters!$C$6</f>
        <v>255891.18192345518</v>
      </c>
      <c r="U35" s="7">
        <f>(Parameters!$D$15+Parameters!$D$17)*J35+Parameters!$D$18+Parameters!$C$6</f>
        <v>279593.372519091</v>
      </c>
      <c r="V35" s="7">
        <f>(Parameters!$D$15+Parameters!$D$17)*K35+Parameters!$D$18+Parameters!$C$6</f>
        <v>309150.71967361774</v>
      </c>
      <c r="W35" s="7">
        <f>(Parameters!$D$15+Parameters!$D$17)*L35+Parameters!$D$18+Parameters!$C$6</f>
        <v>325730.22441513964</v>
      </c>
      <c r="Y35" s="7">
        <f>C35*Parameters!$D$16</f>
        <v>281060.47419814224</v>
      </c>
      <c r="Z35" s="7">
        <f>D35*Parameters!$D$16</f>
        <v>258460.43465542354</v>
      </c>
      <c r="AA35" s="7">
        <f>E35*Parameters!$D$16</f>
        <v>255876.13449319825</v>
      </c>
      <c r="AB35" s="7">
        <f>F35*Parameters!$D$16</f>
        <v>276086.69521302712</v>
      </c>
      <c r="AC35" s="7">
        <f>G35*Parameters!$D$16</f>
        <v>282643.43663848448</v>
      </c>
      <c r="AD35" s="7">
        <f>H35*Parameters!$D$16</f>
        <v>275904.78720503533</v>
      </c>
      <c r="AE35" s="7">
        <f>I35*Parameters!$D$16</f>
        <v>303579.84227101243</v>
      </c>
      <c r="AF35" s="7">
        <f>J35*Parameters!$D$16</f>
        <v>350952.6205414898</v>
      </c>
      <c r="AG35" s="7">
        <f>K35*Parameters!$D$16</f>
        <v>410027.90505433735</v>
      </c>
      <c r="AH35" s="7">
        <f>L35*Parameters!$D$16</f>
        <v>443164.80853105919</v>
      </c>
      <c r="AJ35" s="6">
        <f t="shared" si="14"/>
        <v>27</v>
      </c>
      <c r="AK35" s="6">
        <f t="shared" si="4"/>
        <v>21436.487774788868</v>
      </c>
      <c r="AL35" s="6">
        <f t="shared" si="5"/>
        <v>25144.006375525176</v>
      </c>
      <c r="AM35" s="6">
        <f t="shared" si="6"/>
        <v>23852.718302471971</v>
      </c>
      <c r="AN35" s="6">
        <f t="shared" si="7"/>
        <v>33951.257314581249</v>
      </c>
      <c r="AO35" s="6">
        <f t="shared" si="8"/>
        <v>37227.440988809132</v>
      </c>
      <c r="AP35" s="6">
        <f t="shared" si="9"/>
        <v>33860.363987039018</v>
      </c>
      <c r="AQ35" s="6">
        <f t="shared" si="10"/>
        <v>47688.660347557248</v>
      </c>
      <c r="AR35" s="6">
        <f t="shared" si="11"/>
        <v>71359.248022398795</v>
      </c>
      <c r="AS35" s="6">
        <f t="shared" si="12"/>
        <v>100877.1853807196</v>
      </c>
      <c r="AT35" s="6">
        <f t="shared" si="13"/>
        <v>117434.58411591954</v>
      </c>
      <c r="AU35" s="6"/>
      <c r="AV35" s="6">
        <f t="shared" si="15"/>
        <v>27</v>
      </c>
      <c r="AW35" s="6">
        <f t="shared" si="16"/>
        <v>512832</v>
      </c>
      <c r="AY35" s="23"/>
    </row>
    <row r="36" spans="2:51" x14ac:dyDescent="0.35">
      <c r="B36">
        <v>28</v>
      </c>
      <c r="C36" s="4">
        <f>'Luxury pizza per day'!B32*Parameters!$C$7</f>
        <v>17952.419391223171</v>
      </c>
      <c r="D36" s="4">
        <f>'Luxury pizza per day'!C32*Parameters!$C$7</f>
        <v>16573.667009969955</v>
      </c>
      <c r="E36" s="4">
        <f>'Luxury pizza per day'!D32*Parameters!$C$7</f>
        <v>15595.265439687224</v>
      </c>
      <c r="F36" s="4">
        <f>'Luxury pizza per day'!E32*Parameters!$C$7</f>
        <v>14378.643899959359</v>
      </c>
      <c r="G36" s="4">
        <f>'Luxury pizza per day'!F32*Parameters!$C$7</f>
        <v>15388.129085413035</v>
      </c>
      <c r="H36" s="4">
        <f>'Luxury pizza per day'!G32*Parameters!$C$7</f>
        <v>16830.968000331617</v>
      </c>
      <c r="I36" s="4">
        <f>'Luxury pizza per day'!H32*Parameters!$C$7</f>
        <v>18262.053011441996</v>
      </c>
      <c r="J36" s="4">
        <f>'Luxury pizza per day'!I32*Parameters!$C$7</f>
        <v>20423.419289395122</v>
      </c>
      <c r="K36" s="4">
        <f>'Luxury pizza per day'!J32*Parameters!$C$7</f>
        <v>20822.674965854083</v>
      </c>
      <c r="L36" s="4">
        <f>'Luxury pizza per day'!K32*Parameters!$C$7</f>
        <v>19719.907628364908</v>
      </c>
      <c r="M36" s="4"/>
      <c r="N36" s="47">
        <f>(Parameters!$D$15+Parameters!$D$17)*C36+Parameters!$D$18+Parameters!$C$6+Parameters!$D$21</f>
        <v>253643.14543417378</v>
      </c>
      <c r="O36" s="7">
        <f>(Parameters!$D$15+Parameters!$D$17)*D36+Parameters!$D$18+Parameters!$C$6</f>
        <v>228302.50257477467</v>
      </c>
      <c r="P36" s="7">
        <f>(Parameters!$D$15+Parameters!$D$17)*E36+Parameters!$D$18+Parameters!$C$6</f>
        <v>220964.49079765417</v>
      </c>
      <c r="Q36" s="7">
        <f>(Parameters!$D$15+Parameters!$D$17)*F36+Parameters!$D$18+Parameters!$C$6</f>
        <v>211839.82924969518</v>
      </c>
      <c r="R36" s="7">
        <f>(Parameters!$D$15+Parameters!$D$17)*G36+Parameters!$D$18+Parameters!$C$6</f>
        <v>219410.96814059775</v>
      </c>
      <c r="S36" s="7">
        <f>(Parameters!$D$15+Parameters!$D$17)*H36+Parameters!$D$18+Parameters!$C$6</f>
        <v>230232.26000248714</v>
      </c>
      <c r="T36" s="7">
        <f>(Parameters!$D$15+Parameters!$D$17)*I36+Parameters!$D$18+Parameters!$C$6</f>
        <v>240965.39758581496</v>
      </c>
      <c r="U36" s="7">
        <f>(Parameters!$D$15+Parameters!$D$17)*J36+Parameters!$D$18+Parameters!$C$6</f>
        <v>257175.64467046343</v>
      </c>
      <c r="V36" s="7">
        <f>(Parameters!$D$15+Parameters!$D$17)*K36+Parameters!$D$18+Parameters!$C$6</f>
        <v>260170.06224390562</v>
      </c>
      <c r="W36" s="7">
        <f>(Parameters!$D$15+Parameters!$D$17)*L36+Parameters!$D$18+Parameters!$C$6</f>
        <v>251899.30721273681</v>
      </c>
      <c r="Y36" s="7">
        <f>C36*Parameters!$D$16</f>
        <v>269106.76667443535</v>
      </c>
      <c r="Z36" s="7">
        <f>D36*Parameters!$D$16</f>
        <v>248439.26847944962</v>
      </c>
      <c r="AA36" s="7">
        <f>E36*Parameters!$D$16</f>
        <v>233773.02894091149</v>
      </c>
      <c r="AB36" s="7">
        <f>F36*Parameters!$D$16</f>
        <v>215535.8720603908</v>
      </c>
      <c r="AC36" s="7">
        <f>G36*Parameters!$D$16</f>
        <v>230668.05499034139</v>
      </c>
      <c r="AD36" s="7">
        <f>H36*Parameters!$D$16</f>
        <v>252296.21032497095</v>
      </c>
      <c r="AE36" s="7">
        <f>I36*Parameters!$D$16</f>
        <v>273748.17464151554</v>
      </c>
      <c r="AF36" s="7">
        <f>J36*Parameters!$D$16</f>
        <v>306147.0551480329</v>
      </c>
      <c r="AG36" s="7">
        <f>K36*Parameters!$D$16</f>
        <v>312131.89773815271</v>
      </c>
      <c r="AH36" s="7">
        <f>L36*Parameters!$D$16</f>
        <v>295601.41534919001</v>
      </c>
      <c r="AJ36" s="6">
        <f t="shared" si="14"/>
        <v>28</v>
      </c>
      <c r="AK36" s="6">
        <f t="shared" si="4"/>
        <v>15463.621240261564</v>
      </c>
      <c r="AL36" s="6">
        <f t="shared" si="5"/>
        <v>20136.765904674947</v>
      </c>
      <c r="AM36" s="6">
        <f t="shared" si="6"/>
        <v>12808.538143257319</v>
      </c>
      <c r="AN36" s="6">
        <f t="shared" si="7"/>
        <v>3696.0428106956242</v>
      </c>
      <c r="AO36" s="6">
        <f t="shared" si="8"/>
        <v>11257.086849743646</v>
      </c>
      <c r="AP36" s="6">
        <f t="shared" si="9"/>
        <v>22063.950322483812</v>
      </c>
      <c r="AQ36" s="6">
        <f t="shared" si="10"/>
        <v>32782.777055700572</v>
      </c>
      <c r="AR36" s="6">
        <f t="shared" si="11"/>
        <v>48971.410477569472</v>
      </c>
      <c r="AS36" s="6">
        <f t="shared" si="12"/>
        <v>51961.835494247091</v>
      </c>
      <c r="AT36" s="6">
        <f t="shared" si="13"/>
        <v>43702.1081364532</v>
      </c>
      <c r="AU36" s="6"/>
      <c r="AV36" s="6">
        <f t="shared" si="15"/>
        <v>28</v>
      </c>
      <c r="AW36" s="6">
        <f t="shared" si="16"/>
        <v>262844</v>
      </c>
      <c r="AY36" s="23"/>
    </row>
    <row r="37" spans="2:51" x14ac:dyDescent="0.35">
      <c r="B37">
        <v>29</v>
      </c>
      <c r="C37" s="4">
        <f>'Luxury pizza per day'!B33*Parameters!$C$7</f>
        <v>20476.425342486018</v>
      </c>
      <c r="D37" s="4">
        <f>'Luxury pizza per day'!C33*Parameters!$C$7</f>
        <v>20361.06778158962</v>
      </c>
      <c r="E37" s="4">
        <f>'Luxury pizza per day'!D33*Parameters!$C$7</f>
        <v>21403.735028082465</v>
      </c>
      <c r="F37" s="4">
        <f>'Luxury pizza per day'!E33*Parameters!$C$7</f>
        <v>21113.213414794511</v>
      </c>
      <c r="G37" s="4">
        <f>'Luxury pizza per day'!F33*Parameters!$C$7</f>
        <v>22524.073803201965</v>
      </c>
      <c r="H37" s="4">
        <f>'Luxury pizza per day'!G33*Parameters!$C$7</f>
        <v>21928.315769510857</v>
      </c>
      <c r="I37" s="4">
        <f>'Luxury pizza per day'!H33*Parameters!$C$7</f>
        <v>21591.88246472332</v>
      </c>
      <c r="J37" s="4">
        <f>'Luxury pizza per day'!I33*Parameters!$C$7</f>
        <v>22015.663915628316</v>
      </c>
      <c r="K37" s="4">
        <f>'Luxury pizza per day'!J33*Parameters!$C$7</f>
        <v>25108.78272937853</v>
      </c>
      <c r="L37" s="4">
        <f>'Luxury pizza per day'!K33*Parameters!$C$7</f>
        <v>27548.665486074933</v>
      </c>
      <c r="M37" s="4"/>
      <c r="N37" s="47">
        <f>(Parameters!$D$15+Parameters!$D$17)*C37+Parameters!$D$18+Parameters!$C$6+Parameters!$D$21</f>
        <v>272573.19006864517</v>
      </c>
      <c r="O37" s="7">
        <f>(Parameters!$D$15+Parameters!$D$17)*D37+Parameters!$D$18+Parameters!$C$6</f>
        <v>256708.00836192214</v>
      </c>
      <c r="P37" s="7">
        <f>(Parameters!$D$15+Parameters!$D$17)*E37+Parameters!$D$18+Parameters!$C$6</f>
        <v>264528.0127106185</v>
      </c>
      <c r="Q37" s="7">
        <f>(Parameters!$D$15+Parameters!$D$17)*F37+Parameters!$D$18+Parameters!$C$6</f>
        <v>262349.10061095882</v>
      </c>
      <c r="R37" s="7">
        <f>(Parameters!$D$15+Parameters!$D$17)*G37+Parameters!$D$18+Parameters!$C$6</f>
        <v>272930.55352401477</v>
      </c>
      <c r="S37" s="7">
        <f>(Parameters!$D$15+Parameters!$D$17)*H37+Parameters!$D$18+Parameters!$C$6</f>
        <v>268462.36827133142</v>
      </c>
      <c r="T37" s="7">
        <f>(Parameters!$D$15+Parameters!$D$17)*I37+Parameters!$D$18+Parameters!$C$6</f>
        <v>265939.1184854249</v>
      </c>
      <c r="U37" s="7">
        <f>(Parameters!$D$15+Parameters!$D$17)*J37+Parameters!$D$18+Parameters!$C$6</f>
        <v>269117.47936721239</v>
      </c>
      <c r="V37" s="7">
        <f>(Parameters!$D$15+Parameters!$D$17)*K37+Parameters!$D$18+Parameters!$C$6</f>
        <v>292315.87047033897</v>
      </c>
      <c r="W37" s="7">
        <f>(Parameters!$D$15+Parameters!$D$17)*L37+Parameters!$D$18+Parameters!$C$6</f>
        <v>310614.99114556203</v>
      </c>
      <c r="Y37" s="7">
        <f>C37*Parameters!$D$16</f>
        <v>306941.61588386539</v>
      </c>
      <c r="Z37" s="7">
        <f>D37*Parameters!$D$16</f>
        <v>305212.40604602842</v>
      </c>
      <c r="AA37" s="7">
        <f>E37*Parameters!$D$16</f>
        <v>320841.98807095614</v>
      </c>
      <c r="AB37" s="7">
        <f>F37*Parameters!$D$16</f>
        <v>316487.06908776972</v>
      </c>
      <c r="AC37" s="7">
        <f>G37*Parameters!$D$16</f>
        <v>337635.86630999745</v>
      </c>
      <c r="AD37" s="7">
        <f>H37*Parameters!$D$16</f>
        <v>328705.45338496775</v>
      </c>
      <c r="AE37" s="7">
        <f>I37*Parameters!$D$16</f>
        <v>323662.31814620254</v>
      </c>
      <c r="AF37" s="7">
        <f>J37*Parameters!$D$16</f>
        <v>330014.80209526845</v>
      </c>
      <c r="AG37" s="7">
        <f>K37*Parameters!$D$16</f>
        <v>376380.65311338415</v>
      </c>
      <c r="AH37" s="7">
        <f>L37*Parameters!$D$16</f>
        <v>412954.49563626328</v>
      </c>
      <c r="AJ37" s="6">
        <f t="shared" si="14"/>
        <v>29</v>
      </c>
      <c r="AK37" s="6">
        <f t="shared" si="4"/>
        <v>34368.425815220224</v>
      </c>
      <c r="AL37" s="6">
        <f t="shared" si="5"/>
        <v>48504.397684106283</v>
      </c>
      <c r="AM37" s="6">
        <f t="shared" si="6"/>
        <v>56313.975360337645</v>
      </c>
      <c r="AN37" s="6">
        <f t="shared" si="7"/>
        <v>54137.9684768109</v>
      </c>
      <c r="AO37" s="6">
        <f t="shared" si="8"/>
        <v>64705.312785982678</v>
      </c>
      <c r="AP37" s="6">
        <f t="shared" si="9"/>
        <v>60243.085113636334</v>
      </c>
      <c r="AQ37" s="6">
        <f t="shared" si="10"/>
        <v>57723.199660777638</v>
      </c>
      <c r="AR37" s="6">
        <f t="shared" si="11"/>
        <v>60897.322728056053</v>
      </c>
      <c r="AS37" s="6">
        <f t="shared" si="12"/>
        <v>84064.782643045182</v>
      </c>
      <c r="AT37" s="6">
        <f t="shared" si="13"/>
        <v>102339.50449070125</v>
      </c>
      <c r="AU37" s="6"/>
      <c r="AV37" s="6">
        <f t="shared" si="15"/>
        <v>29</v>
      </c>
      <c r="AW37" s="6">
        <f t="shared" si="16"/>
        <v>623298</v>
      </c>
      <c r="AY37" s="23"/>
    </row>
    <row r="38" spans="2:51" x14ac:dyDescent="0.35">
      <c r="B38">
        <v>30</v>
      </c>
      <c r="C38" s="4">
        <f>'Luxury pizza per day'!B34*Parameters!$C$7</f>
        <v>19616.545313350536</v>
      </c>
      <c r="D38" s="4">
        <f>'Luxury pizza per day'!C34*Parameters!$C$7</f>
        <v>20054.398935763034</v>
      </c>
      <c r="E38" s="4">
        <f>'Luxury pizza per day'!D34*Parameters!$C$7</f>
        <v>20293.045493410227</v>
      </c>
      <c r="F38" s="4">
        <f>'Luxury pizza per day'!E34*Parameters!$C$7</f>
        <v>21014.871889361013</v>
      </c>
      <c r="G38" s="4">
        <f>'Luxury pizza per day'!F34*Parameters!$C$7</f>
        <v>24090.230838332071</v>
      </c>
      <c r="H38" s="4">
        <f>'Luxury pizza per day'!G34*Parameters!$C$7</f>
        <v>27215.451132557835</v>
      </c>
      <c r="I38" s="4">
        <f>'Luxury pizza per day'!H34*Parameters!$C$7</f>
        <v>29141.201049365809</v>
      </c>
      <c r="J38" s="4">
        <f>'Luxury pizza per day'!I34*Parameters!$C$7</f>
        <v>29803.313699874991</v>
      </c>
      <c r="K38" s="4">
        <f>'Luxury pizza per day'!J34*Parameters!$C$7</f>
        <v>29134.97346451247</v>
      </c>
      <c r="L38" s="4">
        <f>'Luxury pizza per day'!K34*Parameters!$C$7</f>
        <v>30729.46690467824</v>
      </c>
      <c r="M38" s="4"/>
      <c r="N38" s="47">
        <f>(Parameters!$D$15+Parameters!$D$17)*C38+Parameters!$D$18+Parameters!$C$6+Parameters!$D$21</f>
        <v>266124.08985012904</v>
      </c>
      <c r="O38" s="7">
        <f>(Parameters!$D$15+Parameters!$D$17)*D38+Parameters!$D$18+Parameters!$C$6</f>
        <v>254407.99201822275</v>
      </c>
      <c r="P38" s="7">
        <f>(Parameters!$D$15+Parameters!$D$17)*E38+Parameters!$D$18+Parameters!$C$6</f>
        <v>256197.84120057672</v>
      </c>
      <c r="Q38" s="7">
        <f>(Parameters!$D$15+Parameters!$D$17)*F38+Parameters!$D$18+Parameters!$C$6</f>
        <v>261611.5391702076</v>
      </c>
      <c r="R38" s="7">
        <f>(Parameters!$D$15+Parameters!$D$17)*G38+Parameters!$D$18+Parameters!$C$6</f>
        <v>284676.73128749052</v>
      </c>
      <c r="S38" s="7">
        <f>(Parameters!$D$15+Parameters!$D$17)*H38+Parameters!$D$18+Parameters!$C$6</f>
        <v>308115.88349418377</v>
      </c>
      <c r="T38" s="7">
        <f>(Parameters!$D$15+Parameters!$D$17)*I38+Parameters!$D$18+Parameters!$C$6</f>
        <v>322559.00787024357</v>
      </c>
      <c r="U38" s="7">
        <f>(Parameters!$D$15+Parameters!$D$17)*J38+Parameters!$D$18+Parameters!$C$6</f>
        <v>327524.85274906247</v>
      </c>
      <c r="V38" s="7">
        <f>(Parameters!$D$15+Parameters!$D$17)*K38+Parameters!$D$18+Parameters!$C$6</f>
        <v>322512.30098384351</v>
      </c>
      <c r="W38" s="7">
        <f>(Parameters!$D$15+Parameters!$D$17)*L38+Parameters!$D$18+Parameters!$C$6</f>
        <v>334471.00178508682</v>
      </c>
      <c r="Y38" s="7">
        <f>C38*Parameters!$D$16</f>
        <v>294052.01424712455</v>
      </c>
      <c r="Z38" s="7">
        <f>D38*Parameters!$D$16</f>
        <v>300615.4400470879</v>
      </c>
      <c r="AA38" s="7">
        <f>E38*Parameters!$D$16</f>
        <v>304192.7519462193</v>
      </c>
      <c r="AB38" s="7">
        <f>F38*Parameters!$D$16</f>
        <v>315012.92962152162</v>
      </c>
      <c r="AC38" s="7">
        <f>G38*Parameters!$D$16</f>
        <v>361112.56026659772</v>
      </c>
      <c r="AD38" s="7">
        <f>H38*Parameters!$D$16</f>
        <v>407959.61247704196</v>
      </c>
      <c r="AE38" s="7">
        <f>I38*Parameters!$D$16</f>
        <v>436826.60372999351</v>
      </c>
      <c r="AF38" s="7">
        <f>J38*Parameters!$D$16</f>
        <v>446751.67236112611</v>
      </c>
      <c r="AG38" s="7">
        <f>K38*Parameters!$D$16</f>
        <v>436733.25223304192</v>
      </c>
      <c r="AH38" s="7">
        <f>L38*Parameters!$D$16</f>
        <v>460634.70890112681</v>
      </c>
      <c r="AJ38" s="6">
        <f t="shared" si="14"/>
        <v>30</v>
      </c>
      <c r="AK38" s="6">
        <f t="shared" si="4"/>
        <v>27927.924396995513</v>
      </c>
      <c r="AL38" s="6">
        <f t="shared" si="5"/>
        <v>46207.448028865154</v>
      </c>
      <c r="AM38" s="6">
        <f t="shared" si="6"/>
        <v>47994.910745642585</v>
      </c>
      <c r="AN38" s="6">
        <f t="shared" si="7"/>
        <v>53401.390451314015</v>
      </c>
      <c r="AO38" s="6">
        <f t="shared" si="8"/>
        <v>76435.828979107202</v>
      </c>
      <c r="AP38" s="6">
        <f t="shared" si="9"/>
        <v>99843.728982858185</v>
      </c>
      <c r="AQ38" s="6">
        <f t="shared" si="10"/>
        <v>114267.59585974994</v>
      </c>
      <c r="AR38" s="6">
        <f t="shared" si="11"/>
        <v>119226.81961206364</v>
      </c>
      <c r="AS38" s="6">
        <f t="shared" si="12"/>
        <v>114220.95124919841</v>
      </c>
      <c r="AT38" s="6">
        <f t="shared" si="13"/>
        <v>126163.70711603999</v>
      </c>
      <c r="AU38" s="6"/>
      <c r="AV38" s="6">
        <f t="shared" si="15"/>
        <v>30</v>
      </c>
      <c r="AW38" s="6">
        <f t="shared" si="16"/>
        <v>825690</v>
      </c>
      <c r="AY38" s="23"/>
    </row>
    <row r="39" spans="2:51" x14ac:dyDescent="0.35">
      <c r="B39">
        <v>31</v>
      </c>
      <c r="C39" s="4">
        <f>'Luxury pizza per day'!B35*Parameters!$C$7</f>
        <v>20417.112409198719</v>
      </c>
      <c r="D39" s="4">
        <f>'Luxury pizza per day'!C35*Parameters!$C$7</f>
        <v>21246.860680190966</v>
      </c>
      <c r="E39" s="4">
        <f>'Luxury pizza per day'!D35*Parameters!$C$7</f>
        <v>20600.155661973065</v>
      </c>
      <c r="F39" s="4">
        <f>'Luxury pizza per day'!E35*Parameters!$C$7</f>
        <v>19871.881463820544</v>
      </c>
      <c r="G39" s="4">
        <f>'Luxury pizza per day'!F35*Parameters!$C$7</f>
        <v>18462.144255154049</v>
      </c>
      <c r="H39" s="4">
        <f>'Luxury pizza per day'!G35*Parameters!$C$7</f>
        <v>17227.455667820548</v>
      </c>
      <c r="I39" s="4">
        <f>'Luxury pizza per day'!H35*Parameters!$C$7</f>
        <v>17191.59640002621</v>
      </c>
      <c r="J39" s="4">
        <f>'Luxury pizza per day'!I35*Parameters!$C$7</f>
        <v>16045.553704385351</v>
      </c>
      <c r="K39" s="4">
        <f>'Luxury pizza per day'!J35*Parameters!$C$7</f>
        <v>16228.154121321726</v>
      </c>
      <c r="L39" s="4">
        <f>'Luxury pizza per day'!K35*Parameters!$C$7</f>
        <v>18316.34897836874</v>
      </c>
      <c r="M39" s="4"/>
      <c r="N39" s="47">
        <f>(Parameters!$D$15+Parameters!$D$17)*C39+Parameters!$D$18+Parameters!$C$6+Parameters!$D$21</f>
        <v>272128.34306899039</v>
      </c>
      <c r="O39" s="7">
        <f>(Parameters!$D$15+Parameters!$D$17)*D39+Parameters!$D$18+Parameters!$C$6</f>
        <v>263351.45510143228</v>
      </c>
      <c r="P39" s="7">
        <f>(Parameters!$D$15+Parameters!$D$17)*E39+Parameters!$D$18+Parameters!$C$6</f>
        <v>258501.167464798</v>
      </c>
      <c r="Q39" s="7">
        <f>(Parameters!$D$15+Parameters!$D$17)*F39+Parameters!$D$18+Parameters!$C$6</f>
        <v>253039.11097865409</v>
      </c>
      <c r="R39" s="7">
        <f>(Parameters!$D$15+Parameters!$D$17)*G39+Parameters!$D$18+Parameters!$C$6</f>
        <v>242466.08191365536</v>
      </c>
      <c r="S39" s="7">
        <f>(Parameters!$D$15+Parameters!$D$17)*H39+Parameters!$D$18+Parameters!$C$6</f>
        <v>233205.91750865412</v>
      </c>
      <c r="T39" s="7">
        <f>(Parameters!$D$15+Parameters!$D$17)*I39+Parameters!$D$18+Parameters!$C$6</f>
        <v>232936.97300019657</v>
      </c>
      <c r="U39" s="7">
        <f>(Parameters!$D$15+Parameters!$D$17)*J39+Parameters!$D$18+Parameters!$C$6</f>
        <v>224341.65278289013</v>
      </c>
      <c r="V39" s="7">
        <f>(Parameters!$D$15+Parameters!$D$17)*K39+Parameters!$D$18+Parameters!$C$6</f>
        <v>225711.15590991295</v>
      </c>
      <c r="W39" s="7">
        <f>(Parameters!$D$15+Parameters!$D$17)*L39+Parameters!$D$18+Parameters!$C$6</f>
        <v>241372.61733776555</v>
      </c>
      <c r="Y39" s="7">
        <f>C39*Parameters!$D$16</f>
        <v>306052.51501388877</v>
      </c>
      <c r="Z39" s="7">
        <f>D39*Parameters!$D$16</f>
        <v>318490.44159606256</v>
      </c>
      <c r="AA39" s="7">
        <f>E39*Parameters!$D$16</f>
        <v>308796.33337297628</v>
      </c>
      <c r="AB39" s="7">
        <f>F39*Parameters!$D$16</f>
        <v>297879.50314266997</v>
      </c>
      <c r="AC39" s="7">
        <f>G39*Parameters!$D$16</f>
        <v>276747.54238475923</v>
      </c>
      <c r="AD39" s="7">
        <f>H39*Parameters!$D$16</f>
        <v>258239.56046063002</v>
      </c>
      <c r="AE39" s="7">
        <f>I39*Parameters!$D$16</f>
        <v>257702.03003639288</v>
      </c>
      <c r="AF39" s="7">
        <f>J39*Parameters!$D$16</f>
        <v>240522.85002873643</v>
      </c>
      <c r="AG39" s="7">
        <f>K39*Parameters!$D$16</f>
        <v>243260.03027861268</v>
      </c>
      <c r="AH39" s="7">
        <f>L39*Parameters!$D$16</f>
        <v>274562.07118574739</v>
      </c>
      <c r="AJ39" s="6">
        <f t="shared" si="14"/>
        <v>31</v>
      </c>
      <c r="AK39" s="6">
        <f t="shared" si="4"/>
        <v>33924.171944898379</v>
      </c>
      <c r="AL39" s="6">
        <f t="shared" si="5"/>
        <v>55138.986494630284</v>
      </c>
      <c r="AM39" s="6">
        <f t="shared" si="6"/>
        <v>50295.165908178285</v>
      </c>
      <c r="AN39" s="6">
        <f t="shared" si="7"/>
        <v>44840.392164015881</v>
      </c>
      <c r="AO39" s="6">
        <f t="shared" si="8"/>
        <v>34281.46047110387</v>
      </c>
      <c r="AP39" s="6">
        <f t="shared" si="9"/>
        <v>25033.642951975897</v>
      </c>
      <c r="AQ39" s="6">
        <f t="shared" si="10"/>
        <v>24765.057036196318</v>
      </c>
      <c r="AR39" s="6">
        <f t="shared" si="11"/>
        <v>16181.197245846299</v>
      </c>
      <c r="AS39" s="6">
        <f t="shared" si="12"/>
        <v>17548.874368699733</v>
      </c>
      <c r="AT39" s="6">
        <f t="shared" si="13"/>
        <v>33189.453847981844</v>
      </c>
      <c r="AU39" s="6"/>
      <c r="AV39" s="6">
        <f t="shared" si="15"/>
        <v>31</v>
      </c>
      <c r="AW39" s="6">
        <f t="shared" si="16"/>
        <v>335198</v>
      </c>
      <c r="AY39" s="23"/>
    </row>
    <row r="40" spans="2:51" x14ac:dyDescent="0.35">
      <c r="B40">
        <v>32</v>
      </c>
      <c r="C40" s="4">
        <f>'Luxury pizza per day'!B36*Parameters!$C$7</f>
        <v>18369.465769635459</v>
      </c>
      <c r="D40" s="4">
        <f>'Luxury pizza per day'!C36*Parameters!$C$7</f>
        <v>17564.418077409784</v>
      </c>
      <c r="E40" s="4">
        <f>'Luxury pizza per day'!D36*Parameters!$C$7</f>
        <v>17726.778294931635</v>
      </c>
      <c r="F40" s="4">
        <f>'Luxury pizza per day'!E36*Parameters!$C$7</f>
        <v>18475.041746035411</v>
      </c>
      <c r="G40" s="4">
        <f>'Luxury pizza per day'!F36*Parameters!$C$7</f>
        <v>20789.324663357882</v>
      </c>
      <c r="H40" s="4">
        <f>'Luxury pizza per day'!G36*Parameters!$C$7</f>
        <v>20762.990038830962</v>
      </c>
      <c r="I40" s="4">
        <f>'Luxury pizza per day'!H36*Parameters!$C$7</f>
        <v>21078.390143605622</v>
      </c>
      <c r="J40" s="4">
        <f>'Luxury pizza per day'!I36*Parameters!$C$7</f>
        <v>20269.862328673225</v>
      </c>
      <c r="K40" s="4">
        <f>'Luxury pizza per day'!J36*Parameters!$C$7</f>
        <v>21240.414181970769</v>
      </c>
      <c r="L40" s="4">
        <f>'Luxury pizza per day'!K36*Parameters!$C$7</f>
        <v>22561.524279190555</v>
      </c>
      <c r="M40" s="4"/>
      <c r="N40" s="47">
        <f>(Parameters!$D$15+Parameters!$D$17)*C40+Parameters!$D$18+Parameters!$C$6+Parameters!$D$21</f>
        <v>256770.99327226594</v>
      </c>
      <c r="O40" s="7">
        <f>(Parameters!$D$15+Parameters!$D$17)*D40+Parameters!$D$18+Parameters!$C$6</f>
        <v>235733.13558057338</v>
      </c>
      <c r="P40" s="7">
        <f>(Parameters!$D$15+Parameters!$D$17)*E40+Parameters!$D$18+Parameters!$C$6</f>
        <v>236950.83721198727</v>
      </c>
      <c r="Q40" s="7">
        <f>(Parameters!$D$15+Parameters!$D$17)*F40+Parameters!$D$18+Parameters!$C$6</f>
        <v>242562.81309526559</v>
      </c>
      <c r="R40" s="7">
        <f>(Parameters!$D$15+Parameters!$D$17)*G40+Parameters!$D$18+Parameters!$C$6</f>
        <v>259919.93497518412</v>
      </c>
      <c r="S40" s="7">
        <f>(Parameters!$D$15+Parameters!$D$17)*H40+Parameters!$D$18+Parameters!$C$6</f>
        <v>259722.42529123221</v>
      </c>
      <c r="T40" s="7">
        <f>(Parameters!$D$15+Parameters!$D$17)*I40+Parameters!$D$18+Parameters!$C$6</f>
        <v>262087.92607704215</v>
      </c>
      <c r="U40" s="7">
        <f>(Parameters!$D$15+Parameters!$D$17)*J40+Parameters!$D$18+Parameters!$C$6</f>
        <v>256023.96746504918</v>
      </c>
      <c r="V40" s="7">
        <f>(Parameters!$D$15+Parameters!$D$17)*K40+Parameters!$D$18+Parameters!$C$6</f>
        <v>263303.1063647808</v>
      </c>
      <c r="W40" s="7">
        <f>(Parameters!$D$15+Parameters!$D$17)*L40+Parameters!$D$18+Parameters!$C$6</f>
        <v>273211.43209392915</v>
      </c>
      <c r="Y40" s="7">
        <f>C40*Parameters!$D$16</f>
        <v>275358.29188683553</v>
      </c>
      <c r="Z40" s="7">
        <f>D40*Parameters!$D$16</f>
        <v>263290.62698037265</v>
      </c>
      <c r="AA40" s="7">
        <f>E40*Parameters!$D$16</f>
        <v>265724.40664102521</v>
      </c>
      <c r="AB40" s="7">
        <f>F40*Parameters!$D$16</f>
        <v>276940.87577307079</v>
      </c>
      <c r="AC40" s="7">
        <f>G40*Parameters!$D$16</f>
        <v>311631.97670373466</v>
      </c>
      <c r="AD40" s="7">
        <f>H40*Parameters!$D$16</f>
        <v>311237.22068207612</v>
      </c>
      <c r="AE40" s="7">
        <f>I40*Parameters!$D$16</f>
        <v>315965.06825264829</v>
      </c>
      <c r="AF40" s="7">
        <f>J40*Parameters!$D$16</f>
        <v>303845.23630681162</v>
      </c>
      <c r="AG40" s="7">
        <f>K40*Parameters!$D$16</f>
        <v>318393.80858774186</v>
      </c>
      <c r="AH40" s="7">
        <f>L40*Parameters!$D$16</f>
        <v>338197.24894506641</v>
      </c>
      <c r="AJ40" s="6">
        <f t="shared" si="14"/>
        <v>32</v>
      </c>
      <c r="AK40" s="6">
        <f t="shared" si="4"/>
        <v>18587.29861456959</v>
      </c>
      <c r="AL40" s="6">
        <f t="shared" si="5"/>
        <v>27557.49139979927</v>
      </c>
      <c r="AM40" s="6">
        <f t="shared" si="6"/>
        <v>28773.569429037947</v>
      </c>
      <c r="AN40" s="6">
        <f t="shared" si="7"/>
        <v>34378.062677805196</v>
      </c>
      <c r="AO40" s="6">
        <f t="shared" si="8"/>
        <v>51712.041728550539</v>
      </c>
      <c r="AP40" s="6">
        <f t="shared" si="9"/>
        <v>51514.795390843909</v>
      </c>
      <c r="AQ40" s="6">
        <f t="shared" si="10"/>
        <v>53877.142175606132</v>
      </c>
      <c r="AR40" s="6">
        <f t="shared" si="11"/>
        <v>47821.268841762445</v>
      </c>
      <c r="AS40" s="6">
        <f t="shared" si="12"/>
        <v>55090.702222961059</v>
      </c>
      <c r="AT40" s="6">
        <f t="shared" si="13"/>
        <v>64985.816851137264</v>
      </c>
      <c r="AU40" s="6"/>
      <c r="AV40" s="6">
        <f t="shared" si="15"/>
        <v>32</v>
      </c>
      <c r="AW40" s="6">
        <f t="shared" si="16"/>
        <v>434298</v>
      </c>
      <c r="AY40" s="23"/>
    </row>
    <row r="41" spans="2:51" x14ac:dyDescent="0.35">
      <c r="B41">
        <v>33</v>
      </c>
      <c r="C41" s="4">
        <f>'Luxury pizza per day'!B37*Parameters!$C$7</f>
        <v>19245.131721673446</v>
      </c>
      <c r="D41" s="4">
        <f>'Luxury pizza per day'!C37*Parameters!$C$7</f>
        <v>19882.01640952579</v>
      </c>
      <c r="E41" s="4">
        <f>'Luxury pizza per day'!D37*Parameters!$C$7</f>
        <v>19837.758958501927</v>
      </c>
      <c r="F41" s="4">
        <f>'Luxury pizza per day'!E37*Parameters!$C$7</f>
        <v>18745.786340704031</v>
      </c>
      <c r="G41" s="4">
        <f>'Luxury pizza per day'!F37*Parameters!$C$7</f>
        <v>18311.867022145347</v>
      </c>
      <c r="H41" s="4">
        <f>'Luxury pizza per day'!G37*Parameters!$C$7</f>
        <v>18421.207203488604</v>
      </c>
      <c r="I41" s="4">
        <f>'Luxury pizza per day'!H37*Parameters!$C$7</f>
        <v>19386.002706469306</v>
      </c>
      <c r="J41" s="4">
        <f>'Luxury pizza per day'!I37*Parameters!$C$7</f>
        <v>20281.41819231386</v>
      </c>
      <c r="K41" s="4">
        <f>'Luxury pizza per day'!J37*Parameters!$C$7</f>
        <v>20979.670958229366</v>
      </c>
      <c r="L41" s="4">
        <f>'Luxury pizza per day'!K37*Parameters!$C$7</f>
        <v>23180.563297851244</v>
      </c>
      <c r="M41" s="4"/>
      <c r="N41" s="47">
        <f>(Parameters!$D$15+Parameters!$D$17)*C41+Parameters!$D$18+Parameters!$C$6+Parameters!$D$21</f>
        <v>263338.48791255086</v>
      </c>
      <c r="O41" s="7">
        <f>(Parameters!$D$15+Parameters!$D$17)*D41+Parameters!$D$18+Parameters!$C$6</f>
        <v>253115.12307144344</v>
      </c>
      <c r="P41" s="7">
        <f>(Parameters!$D$15+Parameters!$D$17)*E41+Parameters!$D$18+Parameters!$C$6</f>
        <v>252783.19218876446</v>
      </c>
      <c r="Q41" s="7">
        <f>(Parameters!$D$15+Parameters!$D$17)*F41+Parameters!$D$18+Parameters!$C$6</f>
        <v>244593.39755528024</v>
      </c>
      <c r="R41" s="7">
        <f>(Parameters!$D$15+Parameters!$D$17)*G41+Parameters!$D$18+Parameters!$C$6</f>
        <v>241339.00266609009</v>
      </c>
      <c r="S41" s="7">
        <f>(Parameters!$D$15+Parameters!$D$17)*H41+Parameters!$D$18+Parameters!$C$6</f>
        <v>242159.05402616452</v>
      </c>
      <c r="T41" s="7">
        <f>(Parameters!$D$15+Parameters!$D$17)*I41+Parameters!$D$18+Parameters!$C$6</f>
        <v>249395.02029851978</v>
      </c>
      <c r="U41" s="7">
        <f>(Parameters!$D$15+Parameters!$D$17)*J41+Parameters!$D$18+Parameters!$C$6</f>
        <v>256110.63644235395</v>
      </c>
      <c r="V41" s="7">
        <f>(Parameters!$D$15+Parameters!$D$17)*K41+Parameters!$D$18+Parameters!$C$6</f>
        <v>261347.53218672026</v>
      </c>
      <c r="W41" s="7">
        <f>(Parameters!$D$15+Parameters!$D$17)*L41+Parameters!$D$18+Parameters!$C$6</f>
        <v>277854.22473388433</v>
      </c>
      <c r="Y41" s="7">
        <f>C41*Parameters!$D$16</f>
        <v>288484.52450788498</v>
      </c>
      <c r="Z41" s="7">
        <f>D41*Parameters!$D$16</f>
        <v>298031.42597879161</v>
      </c>
      <c r="AA41" s="7">
        <f>E41*Parameters!$D$16</f>
        <v>297368.00678794389</v>
      </c>
      <c r="AB41" s="7">
        <f>F41*Parameters!$D$16</f>
        <v>280999.33724715345</v>
      </c>
      <c r="AC41" s="7">
        <f>G41*Parameters!$D$16</f>
        <v>274494.88666195876</v>
      </c>
      <c r="AD41" s="7">
        <f>H41*Parameters!$D$16</f>
        <v>276133.89598029415</v>
      </c>
      <c r="AE41" s="7">
        <f>I41*Parameters!$D$16</f>
        <v>290596.18056997488</v>
      </c>
      <c r="AF41" s="7">
        <f>J41*Parameters!$D$16</f>
        <v>304018.45870278479</v>
      </c>
      <c r="AG41" s="7">
        <f>K41*Parameters!$D$16</f>
        <v>314485.26766385819</v>
      </c>
      <c r="AH41" s="7">
        <f>L41*Parameters!$D$16</f>
        <v>347476.64383479016</v>
      </c>
      <c r="AJ41" s="6">
        <f t="shared" si="14"/>
        <v>33</v>
      </c>
      <c r="AK41" s="6">
        <f t="shared" ref="AK41:AK72" si="17">Y41-N41</f>
        <v>25146.036595334124</v>
      </c>
      <c r="AL41" s="6">
        <f t="shared" ref="AL41:AL72" si="18">Z41-O41</f>
        <v>44916.302907348174</v>
      </c>
      <c r="AM41" s="6">
        <f t="shared" ref="AM41:AM72" si="19">AA41-P41</f>
        <v>44584.81459917943</v>
      </c>
      <c r="AN41" s="6">
        <f t="shared" ref="AN41:AN72" si="20">AB41-Q41</f>
        <v>36405.939691873209</v>
      </c>
      <c r="AO41" s="6">
        <f t="shared" ref="AO41:AO72" si="21">AC41-R41</f>
        <v>33155.883995868673</v>
      </c>
      <c r="AP41" s="6">
        <f t="shared" ref="AP41:AP72" si="22">AD41-S41</f>
        <v>33974.841954129632</v>
      </c>
      <c r="AQ41" s="6">
        <f t="shared" ref="AQ41:AQ72" si="23">AE41-T41</f>
        <v>41201.160271455097</v>
      </c>
      <c r="AR41" s="6">
        <f t="shared" ref="AR41:AR72" si="24">AF41-U41</f>
        <v>47907.822260430839</v>
      </c>
      <c r="AS41" s="6">
        <f t="shared" ref="AS41:AS72" si="25">AG41-V41</f>
        <v>53137.735477137932</v>
      </c>
      <c r="AT41" s="6">
        <f t="shared" ref="AT41:AT72" si="26">AH41-W41</f>
        <v>69622.419100905827</v>
      </c>
      <c r="AU41" s="6"/>
      <c r="AV41" s="6">
        <f t="shared" si="15"/>
        <v>33</v>
      </c>
      <c r="AW41" s="6">
        <f t="shared" si="16"/>
        <v>430053</v>
      </c>
      <c r="AY41" s="23"/>
    </row>
    <row r="42" spans="2:51" x14ac:dyDescent="0.35">
      <c r="B42">
        <v>34</v>
      </c>
      <c r="C42" s="4">
        <f>'Luxury pizza per day'!B38*Parameters!$C$7</f>
        <v>22113.623407215451</v>
      </c>
      <c r="D42" s="4">
        <f>'Luxury pizza per day'!C38*Parameters!$C$7</f>
        <v>23567.126545738232</v>
      </c>
      <c r="E42" s="4">
        <f>'Luxury pizza per day'!D38*Parameters!$C$7</f>
        <v>23560.492871785475</v>
      </c>
      <c r="F42" s="4">
        <f>'Luxury pizza per day'!E38*Parameters!$C$7</f>
        <v>24446.536650678117</v>
      </c>
      <c r="G42" s="4">
        <f>'Luxury pizza per day'!F38*Parameters!$C$7</f>
        <v>26213.796252402673</v>
      </c>
      <c r="H42" s="4">
        <f>'Luxury pizza per day'!G38*Parameters!$C$7</f>
        <v>26181.884016402557</v>
      </c>
      <c r="I42" s="4">
        <f>'Luxury pizza per day'!H38*Parameters!$C$7</f>
        <v>28686.315238295036</v>
      </c>
      <c r="J42" s="4">
        <f>'Luxury pizza per day'!I38*Parameters!$C$7</f>
        <v>29925.182748057257</v>
      </c>
      <c r="K42" s="4">
        <f>'Luxury pizza per day'!J38*Parameters!$C$7</f>
        <v>32032.548359771441</v>
      </c>
      <c r="L42" s="4">
        <f>'Luxury pizza per day'!K38*Parameters!$C$7</f>
        <v>35922.900570513244</v>
      </c>
      <c r="M42" s="4"/>
      <c r="N42" s="47">
        <f>(Parameters!$D$15+Parameters!$D$17)*C42+Parameters!$D$18+Parameters!$C$6+Parameters!$D$21</f>
        <v>284852.17555411591</v>
      </c>
      <c r="O42" s="7">
        <f>(Parameters!$D$15+Parameters!$D$17)*D42+Parameters!$D$18+Parameters!$C$6</f>
        <v>280753.4490930367</v>
      </c>
      <c r="P42" s="7">
        <f>(Parameters!$D$15+Parameters!$D$17)*E42+Parameters!$D$18+Parameters!$C$6</f>
        <v>280703.69653839106</v>
      </c>
      <c r="Q42" s="7">
        <f>(Parameters!$D$15+Parameters!$D$17)*F42+Parameters!$D$18+Parameters!$C$6</f>
        <v>287349.02488008584</v>
      </c>
      <c r="R42" s="7">
        <f>(Parameters!$D$15+Parameters!$D$17)*G42+Parameters!$D$18+Parameters!$C$6</f>
        <v>300603.47189302009</v>
      </c>
      <c r="S42" s="7">
        <f>(Parameters!$D$15+Parameters!$D$17)*H42+Parameters!$D$18+Parameters!$C$6</f>
        <v>300364.13012301922</v>
      </c>
      <c r="T42" s="7">
        <f>(Parameters!$D$15+Parameters!$D$17)*I42+Parameters!$D$18+Parameters!$C$6</f>
        <v>319147.36428721278</v>
      </c>
      <c r="U42" s="7">
        <f>(Parameters!$D$15+Parameters!$D$17)*J42+Parameters!$D$18+Parameters!$C$6</f>
        <v>328438.87061042944</v>
      </c>
      <c r="V42" s="7">
        <f>(Parameters!$D$15+Parameters!$D$17)*K42+Parameters!$D$18+Parameters!$C$6</f>
        <v>344244.11269828584</v>
      </c>
      <c r="W42" s="7">
        <f>(Parameters!$D$15+Parameters!$D$17)*L42+Parameters!$D$18+Parameters!$C$6</f>
        <v>373421.75427884934</v>
      </c>
      <c r="Y42" s="7">
        <f>C42*Parameters!$D$16</f>
        <v>331483.2148741596</v>
      </c>
      <c r="Z42" s="7">
        <f>D42*Parameters!$D$16</f>
        <v>353271.22692061611</v>
      </c>
      <c r="AA42" s="7">
        <f>E42*Parameters!$D$16</f>
        <v>353171.78814806428</v>
      </c>
      <c r="AB42" s="7">
        <f>F42*Parameters!$D$16</f>
        <v>366453.58439366496</v>
      </c>
      <c r="AC42" s="7">
        <f>G42*Parameters!$D$16</f>
        <v>392944.8058235161</v>
      </c>
      <c r="AD42" s="7">
        <f>H42*Parameters!$D$16</f>
        <v>392466.44140587433</v>
      </c>
      <c r="AE42" s="7">
        <f>I42*Parameters!$D$16</f>
        <v>430007.86542204261</v>
      </c>
      <c r="AF42" s="7">
        <f>J42*Parameters!$D$16</f>
        <v>448578.48939337832</v>
      </c>
      <c r="AG42" s="7">
        <f>K42*Parameters!$D$16</f>
        <v>480167.89991297392</v>
      </c>
      <c r="AH42" s="7">
        <f>L42*Parameters!$D$16</f>
        <v>538484.27955199359</v>
      </c>
      <c r="AJ42" s="6">
        <f t="shared" si="14"/>
        <v>34</v>
      </c>
      <c r="AK42" s="6">
        <f t="shared" si="17"/>
        <v>46631.039320043696</v>
      </c>
      <c r="AL42" s="6">
        <f t="shared" si="18"/>
        <v>72517.777827579412</v>
      </c>
      <c r="AM42" s="6">
        <f t="shared" si="19"/>
        <v>72468.091609673225</v>
      </c>
      <c r="AN42" s="6">
        <f t="shared" si="20"/>
        <v>79104.559513579123</v>
      </c>
      <c r="AO42" s="6">
        <f t="shared" si="21"/>
        <v>92341.33393049601</v>
      </c>
      <c r="AP42" s="6">
        <f t="shared" si="22"/>
        <v>92102.311282855109</v>
      </c>
      <c r="AQ42" s="6">
        <f t="shared" si="23"/>
        <v>110860.50113482983</v>
      </c>
      <c r="AR42" s="6">
        <f t="shared" si="24"/>
        <v>120139.61878294888</v>
      </c>
      <c r="AS42" s="6">
        <f t="shared" si="25"/>
        <v>135923.78721468808</v>
      </c>
      <c r="AT42" s="6">
        <f t="shared" si="26"/>
        <v>165062.52527314425</v>
      </c>
      <c r="AU42" s="6"/>
      <c r="AV42" s="6">
        <f t="shared" si="15"/>
        <v>34</v>
      </c>
      <c r="AW42" s="6">
        <f t="shared" si="16"/>
        <v>987152</v>
      </c>
      <c r="AY42" s="23"/>
    </row>
    <row r="43" spans="2:51" x14ac:dyDescent="0.35">
      <c r="B43">
        <v>35</v>
      </c>
      <c r="C43" s="4">
        <f>'Luxury pizza per day'!B39*Parameters!$C$7</f>
        <v>22051.727587071116</v>
      </c>
      <c r="D43" s="4">
        <f>'Luxury pizza per day'!C39*Parameters!$C$7</f>
        <v>25912.812812122549</v>
      </c>
      <c r="E43" s="4">
        <f>'Luxury pizza per day'!D39*Parameters!$C$7</f>
        <v>28987.743448944657</v>
      </c>
      <c r="F43" s="4">
        <f>'Luxury pizza per day'!E39*Parameters!$C$7</f>
        <v>29860.064854300086</v>
      </c>
      <c r="G43" s="4">
        <f>'Luxury pizza per day'!F39*Parameters!$C$7</f>
        <v>29679.270708385826</v>
      </c>
      <c r="H43" s="4">
        <f>'Luxury pizza per day'!G39*Parameters!$C$7</f>
        <v>28848.026986648907</v>
      </c>
      <c r="I43" s="4">
        <f>'Luxury pizza per day'!H39*Parameters!$C$7</f>
        <v>30017.196221455659</v>
      </c>
      <c r="J43" s="4">
        <f>'Luxury pizza per day'!I39*Parameters!$C$7</f>
        <v>28861.03637318443</v>
      </c>
      <c r="K43" s="4">
        <f>'Luxury pizza per day'!J39*Parameters!$C$7</f>
        <v>28935.511075362825</v>
      </c>
      <c r="L43" s="4">
        <f>'Luxury pizza per day'!K39*Parameters!$C$7</f>
        <v>29721.35328882029</v>
      </c>
      <c r="M43" s="4"/>
      <c r="N43" s="47">
        <f>(Parameters!$D$15+Parameters!$D$17)*C43+Parameters!$D$18+Parameters!$C$6+Parameters!$D$21</f>
        <v>284387.95690303337</v>
      </c>
      <c r="O43" s="7">
        <f>(Parameters!$D$15+Parameters!$D$17)*D43+Parameters!$D$18+Parameters!$C$6</f>
        <v>298346.09609091911</v>
      </c>
      <c r="P43" s="7">
        <f>(Parameters!$D$15+Parameters!$D$17)*E43+Parameters!$D$18+Parameters!$C$6</f>
        <v>321408.0758670849</v>
      </c>
      <c r="Q43" s="7">
        <f>(Parameters!$D$15+Parameters!$D$17)*F43+Parameters!$D$18+Parameters!$C$6</f>
        <v>327950.48640725063</v>
      </c>
      <c r="R43" s="7">
        <f>(Parameters!$D$15+Parameters!$D$17)*G43+Parameters!$D$18+Parameters!$C$6</f>
        <v>326594.53031289368</v>
      </c>
      <c r="S43" s="7">
        <f>(Parameters!$D$15+Parameters!$D$17)*H43+Parameters!$D$18+Parameters!$C$6</f>
        <v>320360.20239986677</v>
      </c>
      <c r="T43" s="7">
        <f>(Parameters!$D$15+Parameters!$D$17)*I43+Parameters!$D$18+Parameters!$C$6</f>
        <v>329128.97166091745</v>
      </c>
      <c r="U43" s="7">
        <f>(Parameters!$D$15+Parameters!$D$17)*J43+Parameters!$D$18+Parameters!$C$6</f>
        <v>320457.77279888326</v>
      </c>
      <c r="V43" s="7">
        <f>(Parameters!$D$15+Parameters!$D$17)*K43+Parameters!$D$18+Parameters!$C$6</f>
        <v>321016.3330652212</v>
      </c>
      <c r="W43" s="7">
        <f>(Parameters!$D$15+Parameters!$D$17)*L43+Parameters!$D$18+Parameters!$C$6</f>
        <v>326910.1496661522</v>
      </c>
      <c r="Y43" s="7">
        <f>C43*Parameters!$D$16</f>
        <v>330555.39653019601</v>
      </c>
      <c r="Z43" s="7">
        <f>D43*Parameters!$D$16</f>
        <v>388433.06405371701</v>
      </c>
      <c r="AA43" s="7">
        <f>E43*Parameters!$D$16</f>
        <v>434526.27429968043</v>
      </c>
      <c r="AB43" s="7">
        <f>F43*Parameters!$D$16</f>
        <v>447602.37216595828</v>
      </c>
      <c r="AC43" s="7">
        <f>G43*Parameters!$D$16</f>
        <v>444892.26791870355</v>
      </c>
      <c r="AD43" s="7">
        <f>H43*Parameters!$D$16</f>
        <v>432431.92452986713</v>
      </c>
      <c r="AE43" s="7">
        <f>I43*Parameters!$D$16</f>
        <v>449957.77135962032</v>
      </c>
      <c r="AF43" s="7">
        <f>J43*Parameters!$D$16</f>
        <v>432626.93523403461</v>
      </c>
      <c r="AG43" s="7">
        <f>K43*Parameters!$D$16</f>
        <v>433743.31101968873</v>
      </c>
      <c r="AH43" s="7">
        <f>L43*Parameters!$D$16</f>
        <v>445523.08579941618</v>
      </c>
      <c r="AJ43" s="6">
        <f t="shared" si="14"/>
        <v>35</v>
      </c>
      <c r="AK43" s="6">
        <f t="shared" si="17"/>
        <v>46167.439627162647</v>
      </c>
      <c r="AL43" s="6">
        <f t="shared" si="18"/>
        <v>90086.967962797906</v>
      </c>
      <c r="AM43" s="6">
        <f t="shared" si="19"/>
        <v>113118.19843259553</v>
      </c>
      <c r="AN43" s="6">
        <f t="shared" si="20"/>
        <v>119651.88575870765</v>
      </c>
      <c r="AO43" s="6">
        <f t="shared" si="21"/>
        <v>118297.73760580987</v>
      </c>
      <c r="AP43" s="6">
        <f t="shared" si="22"/>
        <v>112071.72213000036</v>
      </c>
      <c r="AQ43" s="6">
        <f t="shared" si="23"/>
        <v>120828.79969870287</v>
      </c>
      <c r="AR43" s="6">
        <f t="shared" si="24"/>
        <v>112169.16243515135</v>
      </c>
      <c r="AS43" s="6">
        <f t="shared" si="25"/>
        <v>112726.97795446753</v>
      </c>
      <c r="AT43" s="6">
        <f t="shared" si="26"/>
        <v>118612.93613326398</v>
      </c>
      <c r="AU43" s="6"/>
      <c r="AV43" s="6">
        <f t="shared" si="15"/>
        <v>35</v>
      </c>
      <c r="AW43" s="6">
        <f t="shared" si="16"/>
        <v>1063732</v>
      </c>
      <c r="AY43" s="23"/>
    </row>
    <row r="44" spans="2:51" x14ac:dyDescent="0.35">
      <c r="B44">
        <v>36</v>
      </c>
      <c r="C44" s="4">
        <f>'Luxury pizza per day'!B40*Parameters!$C$7</f>
        <v>19802.535779555525</v>
      </c>
      <c r="D44" s="4">
        <f>'Luxury pizza per day'!C40*Parameters!$C$7</f>
        <v>20498.443174423031</v>
      </c>
      <c r="E44" s="4">
        <f>'Luxury pizza per day'!D40*Parameters!$C$7</f>
        <v>19952.55682265593</v>
      </c>
      <c r="F44" s="4">
        <f>'Luxury pizza per day'!E40*Parameters!$C$7</f>
        <v>18679.502814329931</v>
      </c>
      <c r="G44" s="4">
        <f>'Luxury pizza per day'!F40*Parameters!$C$7</f>
        <v>20432.176358732373</v>
      </c>
      <c r="H44" s="4">
        <f>'Luxury pizza per day'!G40*Parameters!$C$7</f>
        <v>21124.695103315422</v>
      </c>
      <c r="I44" s="4">
        <f>'Luxury pizza per day'!H40*Parameters!$C$7</f>
        <v>22359.208815016194</v>
      </c>
      <c r="J44" s="4">
        <f>'Luxury pizza per day'!I40*Parameters!$C$7</f>
        <v>25871.027675113884</v>
      </c>
      <c r="K44" s="4">
        <f>'Luxury pizza per day'!J40*Parameters!$C$7</f>
        <v>28953.227961144021</v>
      </c>
      <c r="L44" s="4">
        <f>'Luxury pizza per day'!K40*Parameters!$C$7</f>
        <v>28559.174887495028</v>
      </c>
      <c r="M44" s="4"/>
      <c r="N44" s="47">
        <f>(Parameters!$D$15+Parameters!$D$17)*C44+Parameters!$D$18+Parameters!$C$6+Parameters!$D$21</f>
        <v>267519.01834666647</v>
      </c>
      <c r="O44" s="7">
        <f>(Parameters!$D$15+Parameters!$D$17)*D44+Parameters!$D$18+Parameters!$C$6</f>
        <v>257738.32380817275</v>
      </c>
      <c r="P44" s="7">
        <f>(Parameters!$D$15+Parameters!$D$17)*E44+Parameters!$D$18+Parameters!$C$6</f>
        <v>253644.17616991946</v>
      </c>
      <c r="Q44" s="7">
        <f>(Parameters!$D$15+Parameters!$D$17)*F44+Parameters!$D$18+Parameters!$C$6</f>
        <v>244096.27110747449</v>
      </c>
      <c r="R44" s="7">
        <f>(Parameters!$D$15+Parameters!$D$17)*G44+Parameters!$D$18+Parameters!$C$6</f>
        <v>257241.32269049279</v>
      </c>
      <c r="S44" s="7">
        <f>(Parameters!$D$15+Parameters!$D$17)*H44+Parameters!$D$18+Parameters!$C$6</f>
        <v>262435.21327486564</v>
      </c>
      <c r="T44" s="7">
        <f>(Parameters!$D$15+Parameters!$D$17)*I44+Parameters!$D$18+Parameters!$C$6</f>
        <v>271694.06611262145</v>
      </c>
      <c r="U44" s="7">
        <f>(Parameters!$D$15+Parameters!$D$17)*J44+Parameters!$D$18+Parameters!$C$6</f>
        <v>298032.70756335417</v>
      </c>
      <c r="V44" s="7">
        <f>(Parameters!$D$15+Parameters!$D$17)*K44+Parameters!$D$18+Parameters!$C$6</f>
        <v>321149.20970858017</v>
      </c>
      <c r="W44" s="7">
        <f>(Parameters!$D$15+Parameters!$D$17)*L44+Parameters!$D$18+Parameters!$C$6</f>
        <v>318193.81165621273</v>
      </c>
      <c r="Y44" s="7">
        <f>C44*Parameters!$D$16</f>
        <v>296840.0113355373</v>
      </c>
      <c r="Z44" s="7">
        <f>D44*Parameters!$D$16</f>
        <v>307271.66318460123</v>
      </c>
      <c r="AA44" s="7">
        <f>E44*Parameters!$D$16</f>
        <v>299088.8267716124</v>
      </c>
      <c r="AB44" s="7">
        <f>F44*Parameters!$D$16</f>
        <v>280005.7471868057</v>
      </c>
      <c r="AC44" s="7">
        <f>G44*Parameters!$D$16</f>
        <v>306278.32361739827</v>
      </c>
      <c r="AD44" s="7">
        <f>H44*Parameters!$D$16</f>
        <v>316659.17959869816</v>
      </c>
      <c r="AE44" s="7">
        <f>I44*Parameters!$D$16</f>
        <v>335164.54013709276</v>
      </c>
      <c r="AF44" s="7">
        <f>J44*Parameters!$D$16</f>
        <v>387806.70484995714</v>
      </c>
      <c r="AG44" s="7">
        <f>K44*Parameters!$D$16</f>
        <v>434008.88713754888</v>
      </c>
      <c r="AH44" s="7">
        <f>L44*Parameters!$D$16</f>
        <v>428102.03156355047</v>
      </c>
      <c r="AJ44" s="6">
        <f t="shared" si="14"/>
        <v>36</v>
      </c>
      <c r="AK44" s="6">
        <f t="shared" si="17"/>
        <v>29320.992988870828</v>
      </c>
      <c r="AL44" s="6">
        <f t="shared" si="18"/>
        <v>49533.339376428485</v>
      </c>
      <c r="AM44" s="6">
        <f t="shared" si="19"/>
        <v>45444.650601692934</v>
      </c>
      <c r="AN44" s="6">
        <f t="shared" si="20"/>
        <v>35909.476079331216</v>
      </c>
      <c r="AO44" s="6">
        <f t="shared" si="21"/>
        <v>49037.000926905486</v>
      </c>
      <c r="AP44" s="6">
        <f t="shared" si="22"/>
        <v>54223.966323832516</v>
      </c>
      <c r="AQ44" s="6">
        <f t="shared" si="23"/>
        <v>63470.474024471303</v>
      </c>
      <c r="AR44" s="6">
        <f t="shared" si="24"/>
        <v>89773.997286602971</v>
      </c>
      <c r="AS44" s="6">
        <f t="shared" si="25"/>
        <v>112859.67742896872</v>
      </c>
      <c r="AT44" s="6">
        <f t="shared" si="26"/>
        <v>109908.21990733774</v>
      </c>
      <c r="AU44" s="6"/>
      <c r="AV44" s="6">
        <f t="shared" si="15"/>
        <v>36</v>
      </c>
      <c r="AW44" s="6">
        <f t="shared" si="16"/>
        <v>639482</v>
      </c>
      <c r="AY44" s="23"/>
    </row>
    <row r="45" spans="2:51" x14ac:dyDescent="0.35">
      <c r="B45">
        <v>37</v>
      </c>
      <c r="C45" s="4">
        <f>'Luxury pizza per day'!B41*Parameters!$C$7</f>
        <v>20690.662291640314</v>
      </c>
      <c r="D45" s="4">
        <f>'Luxury pizza per day'!C41*Parameters!$C$7</f>
        <v>23545.108950983798</v>
      </c>
      <c r="E45" s="4">
        <f>'Luxury pizza per day'!D41*Parameters!$C$7</f>
        <v>24512.128802243253</v>
      </c>
      <c r="F45" s="4">
        <f>'Luxury pizza per day'!E41*Parameters!$C$7</f>
        <v>26764.452030560427</v>
      </c>
      <c r="G45" s="4">
        <f>'Luxury pizza per day'!F41*Parameters!$C$7</f>
        <v>27346.660300305761</v>
      </c>
      <c r="H45" s="4">
        <f>'Luxury pizza per day'!G41*Parameters!$C$7</f>
        <v>27668.189540640964</v>
      </c>
      <c r="I45" s="4">
        <f>'Luxury pizza per day'!H41*Parameters!$C$7</f>
        <v>27415.969587391839</v>
      </c>
      <c r="J45" s="4">
        <f>'Luxury pizza per day'!I41*Parameters!$C$7</f>
        <v>30030.936047732896</v>
      </c>
      <c r="K45" s="4">
        <f>'Luxury pizza per day'!J41*Parameters!$C$7</f>
        <v>33279.890545353774</v>
      </c>
      <c r="L45" s="4">
        <f>'Luxury pizza per day'!K41*Parameters!$C$7</f>
        <v>36144.924440531315</v>
      </c>
      <c r="M45" s="4"/>
      <c r="N45" s="47">
        <f>(Parameters!$D$15+Parameters!$D$17)*C45+Parameters!$D$18+Parameters!$C$6+Parameters!$D$21</f>
        <v>274179.96718730236</v>
      </c>
      <c r="O45" s="7">
        <f>(Parameters!$D$15+Parameters!$D$17)*D45+Parameters!$D$18+Parameters!$C$6</f>
        <v>280588.31713237846</v>
      </c>
      <c r="P45" s="7">
        <f>(Parameters!$D$15+Parameters!$D$17)*E45+Parameters!$D$18+Parameters!$C$6</f>
        <v>287840.96601682436</v>
      </c>
      <c r="Q45" s="7">
        <f>(Parameters!$D$15+Parameters!$D$17)*F45+Parameters!$D$18+Parameters!$C$6</f>
        <v>304733.39022920321</v>
      </c>
      <c r="R45" s="7">
        <f>(Parameters!$D$15+Parameters!$D$17)*G45+Parameters!$D$18+Parameters!$C$6</f>
        <v>309099.95225229324</v>
      </c>
      <c r="S45" s="7">
        <f>(Parameters!$D$15+Parameters!$D$17)*H45+Parameters!$D$18+Parameters!$C$6</f>
        <v>311511.42155480722</v>
      </c>
      <c r="T45" s="7">
        <f>(Parameters!$D$15+Parameters!$D$17)*I45+Parameters!$D$18+Parameters!$C$6</f>
        <v>309619.7719054388</v>
      </c>
      <c r="U45" s="7">
        <f>(Parameters!$D$15+Parameters!$D$17)*J45+Parameters!$D$18+Parameters!$C$6</f>
        <v>329232.02035799669</v>
      </c>
      <c r="V45" s="7">
        <f>(Parameters!$D$15+Parameters!$D$17)*K45+Parameters!$D$18+Parameters!$C$6</f>
        <v>353599.17909015331</v>
      </c>
      <c r="W45" s="7">
        <f>(Parameters!$D$15+Parameters!$D$17)*L45+Parameters!$D$18+Parameters!$C$6</f>
        <v>375086.93330398487</v>
      </c>
      <c r="Y45" s="7">
        <f>C45*Parameters!$D$16</f>
        <v>310153.02775168832</v>
      </c>
      <c r="Z45" s="7">
        <f>D45*Parameters!$D$16</f>
        <v>352941.18317524716</v>
      </c>
      <c r="AA45" s="7">
        <f>E45*Parameters!$D$16</f>
        <v>367436.81074562634</v>
      </c>
      <c r="AB45" s="7">
        <f>F45*Parameters!$D$16</f>
        <v>401199.13593810081</v>
      </c>
      <c r="AC45" s="7">
        <f>G45*Parameters!$D$16</f>
        <v>409926.43790158338</v>
      </c>
      <c r="AD45" s="7">
        <f>H45*Parameters!$D$16</f>
        <v>414746.16121420806</v>
      </c>
      <c r="AE45" s="7">
        <f>I45*Parameters!$D$16</f>
        <v>410965.38411500369</v>
      </c>
      <c r="AF45" s="7">
        <f>J45*Parameters!$D$16</f>
        <v>450163.73135551612</v>
      </c>
      <c r="AG45" s="7">
        <f>K45*Parameters!$D$16</f>
        <v>498865.55927485309</v>
      </c>
      <c r="AH45" s="7">
        <f>L45*Parameters!$D$16</f>
        <v>541812.41736356437</v>
      </c>
      <c r="AJ45" s="6">
        <f t="shared" si="14"/>
        <v>37</v>
      </c>
      <c r="AK45" s="6">
        <f t="shared" si="17"/>
        <v>35973.06056438596</v>
      </c>
      <c r="AL45" s="6">
        <f t="shared" si="18"/>
        <v>72352.8660428687</v>
      </c>
      <c r="AM45" s="6">
        <f t="shared" si="19"/>
        <v>79595.844728801982</v>
      </c>
      <c r="AN45" s="6">
        <f t="shared" si="20"/>
        <v>96465.745708897593</v>
      </c>
      <c r="AO45" s="6">
        <f t="shared" si="21"/>
        <v>100826.48564929015</v>
      </c>
      <c r="AP45" s="6">
        <f t="shared" si="22"/>
        <v>103234.73965940083</v>
      </c>
      <c r="AQ45" s="6">
        <f t="shared" si="23"/>
        <v>101345.61220956489</v>
      </c>
      <c r="AR45" s="6">
        <f t="shared" si="24"/>
        <v>120931.71099751943</v>
      </c>
      <c r="AS45" s="6">
        <f t="shared" si="25"/>
        <v>145266.38018469978</v>
      </c>
      <c r="AT45" s="6">
        <f t="shared" si="26"/>
        <v>166725.4840595795</v>
      </c>
      <c r="AU45" s="6"/>
      <c r="AV45" s="6">
        <f t="shared" si="15"/>
        <v>37</v>
      </c>
      <c r="AW45" s="6">
        <f t="shared" si="16"/>
        <v>1022718</v>
      </c>
      <c r="AY45" s="23"/>
    </row>
    <row r="46" spans="2:51" x14ac:dyDescent="0.35">
      <c r="B46">
        <v>38</v>
      </c>
      <c r="C46" s="4">
        <f>'Luxury pizza per day'!B42*Parameters!$C$7</f>
        <v>20912.427828330419</v>
      </c>
      <c r="D46" s="4">
        <f>'Luxury pizza per day'!C42*Parameters!$C$7</f>
        <v>23416.437935273829</v>
      </c>
      <c r="E46" s="4">
        <f>'Luxury pizza per day'!D42*Parameters!$C$7</f>
        <v>22283.469090619863</v>
      </c>
      <c r="F46" s="4">
        <f>'Luxury pizza per day'!E42*Parameters!$C$7</f>
        <v>23240.496468548889</v>
      </c>
      <c r="G46" s="4">
        <f>'Luxury pizza per day'!F42*Parameters!$C$7</f>
        <v>24336.94125656761</v>
      </c>
      <c r="H46" s="4">
        <f>'Luxury pizza per day'!G42*Parameters!$C$7</f>
        <v>25800.708360235411</v>
      </c>
      <c r="I46" s="4">
        <f>'Luxury pizza per day'!H42*Parameters!$C$7</f>
        <v>29819.334010985724</v>
      </c>
      <c r="J46" s="4">
        <f>'Luxury pizza per day'!I42*Parameters!$C$7</f>
        <v>34413.46153868128</v>
      </c>
      <c r="K46" s="4">
        <f>'Luxury pizza per day'!J42*Parameters!$C$7</f>
        <v>35779.522693513005</v>
      </c>
      <c r="L46" s="4">
        <f>'Luxury pizza per day'!K42*Parameters!$C$7</f>
        <v>35559.083306078355</v>
      </c>
      <c r="M46" s="4"/>
      <c r="N46" s="47">
        <f>(Parameters!$D$15+Parameters!$D$17)*C46+Parameters!$D$18+Parameters!$C$6+Parameters!$D$21</f>
        <v>275843.20871247817</v>
      </c>
      <c r="O46" s="7">
        <f>(Parameters!$D$15+Parameters!$D$17)*D46+Parameters!$D$18+Parameters!$C$6</f>
        <v>279623.28451455373</v>
      </c>
      <c r="P46" s="7">
        <f>(Parameters!$D$15+Parameters!$D$17)*E46+Parameters!$D$18+Parameters!$C$6</f>
        <v>271126.01817964896</v>
      </c>
      <c r="Q46" s="7">
        <f>(Parameters!$D$15+Parameters!$D$17)*F46+Parameters!$D$18+Parameters!$C$6</f>
        <v>278303.72351411666</v>
      </c>
      <c r="R46" s="7">
        <f>(Parameters!$D$15+Parameters!$D$17)*G46+Parameters!$D$18+Parameters!$C$6</f>
        <v>286527.05942425708</v>
      </c>
      <c r="S46" s="7">
        <f>(Parameters!$D$15+Parameters!$D$17)*H46+Parameters!$D$18+Parameters!$C$6</f>
        <v>297505.31270176556</v>
      </c>
      <c r="T46" s="7">
        <f>(Parameters!$D$15+Parameters!$D$17)*I46+Parameters!$D$18+Parameters!$C$6</f>
        <v>327645.00508239295</v>
      </c>
      <c r="U46" s="7">
        <f>(Parameters!$D$15+Parameters!$D$17)*J46+Parameters!$D$18+Parameters!$C$6</f>
        <v>362100.96154010959</v>
      </c>
      <c r="V46" s="7">
        <f>(Parameters!$D$15+Parameters!$D$17)*K46+Parameters!$D$18+Parameters!$C$6</f>
        <v>372346.42020134756</v>
      </c>
      <c r="W46" s="7">
        <f>(Parameters!$D$15+Parameters!$D$17)*L46+Parameters!$D$18+Parameters!$C$6</f>
        <v>370693.12479558768</v>
      </c>
      <c r="Y46" s="7">
        <f>C46*Parameters!$D$16</f>
        <v>313477.29314667301</v>
      </c>
      <c r="Z46" s="7">
        <f>D46*Parameters!$D$16</f>
        <v>351012.4046497547</v>
      </c>
      <c r="AA46" s="7">
        <f>E46*Parameters!$D$16</f>
        <v>334029.20166839176</v>
      </c>
      <c r="AB46" s="7">
        <f>F46*Parameters!$D$16</f>
        <v>348375.04206354782</v>
      </c>
      <c r="AC46" s="7">
        <f>G46*Parameters!$D$16</f>
        <v>364810.7494359485</v>
      </c>
      <c r="AD46" s="7">
        <f>H46*Parameters!$D$16</f>
        <v>386752.61831992882</v>
      </c>
      <c r="AE46" s="7">
        <f>I46*Parameters!$D$16</f>
        <v>446991.816824676</v>
      </c>
      <c r="AF46" s="7">
        <f>J46*Parameters!$D$16</f>
        <v>515857.78846483241</v>
      </c>
      <c r="AG46" s="7">
        <f>K46*Parameters!$D$16</f>
        <v>536335.04517575994</v>
      </c>
      <c r="AH46" s="7">
        <f>L46*Parameters!$D$16</f>
        <v>533030.65875811456</v>
      </c>
      <c r="AJ46" s="6">
        <f t="shared" si="14"/>
        <v>38</v>
      </c>
      <c r="AK46" s="6">
        <f t="shared" si="17"/>
        <v>37634.08443419484</v>
      </c>
      <c r="AL46" s="6">
        <f t="shared" si="18"/>
        <v>71389.120135200967</v>
      </c>
      <c r="AM46" s="6">
        <f t="shared" si="19"/>
        <v>62903.183488742798</v>
      </c>
      <c r="AN46" s="6">
        <f t="shared" si="20"/>
        <v>70071.318549431162</v>
      </c>
      <c r="AO46" s="6">
        <f t="shared" si="21"/>
        <v>78283.690011691418</v>
      </c>
      <c r="AP46" s="6">
        <f t="shared" si="22"/>
        <v>89247.305618163256</v>
      </c>
      <c r="AQ46" s="6">
        <f t="shared" si="23"/>
        <v>119346.81174228305</v>
      </c>
      <c r="AR46" s="6">
        <f t="shared" si="24"/>
        <v>153756.82692472282</v>
      </c>
      <c r="AS46" s="6">
        <f t="shared" si="25"/>
        <v>163988.62497441238</v>
      </c>
      <c r="AT46" s="6">
        <f t="shared" si="26"/>
        <v>162337.53396252688</v>
      </c>
      <c r="AU46" s="6"/>
      <c r="AV46" s="6">
        <f t="shared" si="15"/>
        <v>38</v>
      </c>
      <c r="AW46" s="6">
        <f t="shared" si="16"/>
        <v>1008958</v>
      </c>
      <c r="AY46" s="23"/>
    </row>
    <row r="47" spans="2:51" x14ac:dyDescent="0.35">
      <c r="B47">
        <v>39</v>
      </c>
      <c r="C47" s="4">
        <f>'Luxury pizza per day'!B43*Parameters!$C$7</f>
        <v>18579.148659647737</v>
      </c>
      <c r="D47" s="4">
        <f>'Luxury pizza per day'!C43*Parameters!$C$7</f>
        <v>19418.589340421269</v>
      </c>
      <c r="E47" s="4">
        <f>'Luxury pizza per day'!D43*Parameters!$C$7</f>
        <v>19063.879905532503</v>
      </c>
      <c r="F47" s="4">
        <f>'Luxury pizza per day'!E43*Parameters!$C$7</f>
        <v>18036.449240413403</v>
      </c>
      <c r="G47" s="4">
        <f>'Luxury pizza per day'!F43*Parameters!$C$7</f>
        <v>19786.208714767301</v>
      </c>
      <c r="H47" s="4">
        <f>'Luxury pizza per day'!G43*Parameters!$C$7</f>
        <v>21844.504283970728</v>
      </c>
      <c r="I47" s="4">
        <f>'Luxury pizza per day'!H43*Parameters!$C$7</f>
        <v>20694.75299467384</v>
      </c>
      <c r="J47" s="4">
        <f>'Luxury pizza per day'!I43*Parameters!$C$7</f>
        <v>19692.425783825325</v>
      </c>
      <c r="K47" s="4">
        <f>'Luxury pizza per day'!J43*Parameters!$C$7</f>
        <v>20321.751790341226</v>
      </c>
      <c r="L47" s="4">
        <f>'Luxury pizza per day'!K43*Parameters!$C$7</f>
        <v>23217.97932121206</v>
      </c>
      <c r="M47" s="4"/>
      <c r="N47" s="47">
        <f>(Parameters!$D$15+Parameters!$D$17)*C47+Parameters!$D$18+Parameters!$C$6+Parameters!$D$21</f>
        <v>258343.61494735803</v>
      </c>
      <c r="O47" s="7">
        <f>(Parameters!$D$15+Parameters!$D$17)*D47+Parameters!$D$18+Parameters!$C$6</f>
        <v>249639.42005315953</v>
      </c>
      <c r="P47" s="7">
        <f>(Parameters!$D$15+Parameters!$D$17)*E47+Parameters!$D$18+Parameters!$C$6</f>
        <v>246979.09929149377</v>
      </c>
      <c r="Q47" s="7">
        <f>(Parameters!$D$15+Parameters!$D$17)*F47+Parameters!$D$18+Parameters!$C$6</f>
        <v>239273.36930310054</v>
      </c>
      <c r="R47" s="7">
        <f>(Parameters!$D$15+Parameters!$D$17)*G47+Parameters!$D$18+Parameters!$C$6</f>
        <v>252396.56536075476</v>
      </c>
      <c r="S47" s="7">
        <f>(Parameters!$D$15+Parameters!$D$17)*H47+Parameters!$D$18+Parameters!$C$6</f>
        <v>267833.78212978045</v>
      </c>
      <c r="T47" s="7">
        <f>(Parameters!$D$15+Parameters!$D$17)*I47+Parameters!$D$18+Parameters!$C$6</f>
        <v>259210.64746005379</v>
      </c>
      <c r="U47" s="7">
        <f>(Parameters!$D$15+Parameters!$D$17)*J47+Parameters!$D$18+Parameters!$C$6</f>
        <v>251693.19337868993</v>
      </c>
      <c r="V47" s="7">
        <f>(Parameters!$D$15+Parameters!$D$17)*K47+Parameters!$D$18+Parameters!$C$6</f>
        <v>256413.1384275592</v>
      </c>
      <c r="W47" s="7">
        <f>(Parameters!$D$15+Parameters!$D$17)*L47+Parameters!$D$18+Parameters!$C$6</f>
        <v>278134.84490909043</v>
      </c>
      <c r="Y47" s="7">
        <f>C47*Parameters!$D$16</f>
        <v>278501.4384081196</v>
      </c>
      <c r="Z47" s="7">
        <f>D47*Parameters!$D$16</f>
        <v>291084.65421291481</v>
      </c>
      <c r="AA47" s="7">
        <f>E47*Parameters!$D$16</f>
        <v>285767.55978393223</v>
      </c>
      <c r="AB47" s="7">
        <f>F47*Parameters!$D$16</f>
        <v>270366.37411379692</v>
      </c>
      <c r="AC47" s="7">
        <f>G47*Parameters!$D$16</f>
        <v>296595.26863436186</v>
      </c>
      <c r="AD47" s="7">
        <f>H47*Parameters!$D$16</f>
        <v>327449.11921672121</v>
      </c>
      <c r="AE47" s="7">
        <f>I47*Parameters!$D$16</f>
        <v>310214.34739016084</v>
      </c>
      <c r="AF47" s="7">
        <f>J47*Parameters!$D$16</f>
        <v>295189.46249954164</v>
      </c>
      <c r="AG47" s="7">
        <f>K47*Parameters!$D$16</f>
        <v>304623.05933721497</v>
      </c>
      <c r="AH47" s="7">
        <f>L47*Parameters!$D$16</f>
        <v>348037.51002496877</v>
      </c>
      <c r="AJ47" s="6">
        <f t="shared" si="14"/>
        <v>39</v>
      </c>
      <c r="AK47" s="6">
        <f t="shared" si="17"/>
        <v>20157.823460761574</v>
      </c>
      <c r="AL47" s="6">
        <f t="shared" si="18"/>
        <v>41445.234159755288</v>
      </c>
      <c r="AM47" s="6">
        <f t="shared" si="19"/>
        <v>38788.460492438462</v>
      </c>
      <c r="AN47" s="6">
        <f t="shared" si="20"/>
        <v>31093.00481069638</v>
      </c>
      <c r="AO47" s="6">
        <f t="shared" si="21"/>
        <v>44198.703273607098</v>
      </c>
      <c r="AP47" s="6">
        <f t="shared" si="22"/>
        <v>59615.337086940766</v>
      </c>
      <c r="AQ47" s="6">
        <f t="shared" si="23"/>
        <v>51003.699930107046</v>
      </c>
      <c r="AR47" s="6">
        <f t="shared" si="24"/>
        <v>43496.269120851706</v>
      </c>
      <c r="AS47" s="6">
        <f t="shared" si="25"/>
        <v>48209.920909655775</v>
      </c>
      <c r="AT47" s="6">
        <f t="shared" si="26"/>
        <v>69902.665115878335</v>
      </c>
      <c r="AU47" s="6"/>
      <c r="AV47" s="6">
        <f t="shared" si="15"/>
        <v>39</v>
      </c>
      <c r="AW47" s="6">
        <f t="shared" si="16"/>
        <v>447911</v>
      </c>
      <c r="AY47" s="23"/>
    </row>
    <row r="48" spans="2:51" x14ac:dyDescent="0.35">
      <c r="B48">
        <v>40</v>
      </c>
      <c r="C48" s="4">
        <f>'Luxury pizza per day'!B44*Parameters!$C$7</f>
        <v>19943.185649218667</v>
      </c>
      <c r="D48" s="4">
        <f>'Luxury pizza per day'!C44*Parameters!$C$7</f>
        <v>19720.884656646402</v>
      </c>
      <c r="E48" s="4">
        <f>'Luxury pizza per day'!D44*Parameters!$C$7</f>
        <v>21474.493789270768</v>
      </c>
      <c r="F48" s="4">
        <f>'Luxury pizza per day'!E44*Parameters!$C$7</f>
        <v>21517.148383154756</v>
      </c>
      <c r="G48" s="4">
        <f>'Luxury pizza per day'!F44*Parameters!$C$7</f>
        <v>19900.971229130708</v>
      </c>
      <c r="H48" s="4">
        <f>'Luxury pizza per day'!G44*Parameters!$C$7</f>
        <v>18372.628144728937</v>
      </c>
      <c r="I48" s="4">
        <f>'Luxury pizza per day'!H44*Parameters!$C$7</f>
        <v>17213.806502697862</v>
      </c>
      <c r="J48" s="4">
        <f>'Luxury pizza per day'!I44*Parameters!$C$7</f>
        <v>18507.251051882875</v>
      </c>
      <c r="K48" s="4">
        <f>'Luxury pizza per day'!J44*Parameters!$C$7</f>
        <v>19560.385251187545</v>
      </c>
      <c r="L48" s="4">
        <f>'Luxury pizza per day'!K44*Parameters!$C$7</f>
        <v>20699.167959874776</v>
      </c>
      <c r="M48" s="4"/>
      <c r="N48" s="47">
        <f>(Parameters!$D$15+Parameters!$D$17)*C48+Parameters!$D$18+Parameters!$C$6+Parameters!$D$21</f>
        <v>268573.89236914</v>
      </c>
      <c r="O48" s="7">
        <f>(Parameters!$D$15+Parameters!$D$17)*D48+Parameters!$D$18+Parameters!$C$6</f>
        <v>251906.63492484801</v>
      </c>
      <c r="P48" s="7">
        <f>(Parameters!$D$15+Parameters!$D$17)*E48+Parameters!$D$18+Parameters!$C$6</f>
        <v>265058.70341953076</v>
      </c>
      <c r="Q48" s="7">
        <f>(Parameters!$D$15+Parameters!$D$17)*F48+Parameters!$D$18+Parameters!$C$6</f>
        <v>265378.61287366063</v>
      </c>
      <c r="R48" s="7">
        <f>(Parameters!$D$15+Parameters!$D$17)*G48+Parameters!$D$18+Parameters!$C$6</f>
        <v>253257.28421848032</v>
      </c>
      <c r="S48" s="7">
        <f>(Parameters!$D$15+Parameters!$D$17)*H48+Parameters!$D$18+Parameters!$C$6</f>
        <v>241794.71108546702</v>
      </c>
      <c r="T48" s="7">
        <f>(Parameters!$D$15+Parameters!$D$17)*I48+Parameters!$D$18+Parameters!$C$6</f>
        <v>233103.54877023396</v>
      </c>
      <c r="U48" s="7">
        <f>(Parameters!$D$15+Parameters!$D$17)*J48+Parameters!$D$18+Parameters!$C$6</f>
        <v>242804.38288912157</v>
      </c>
      <c r="V48" s="7">
        <f>(Parameters!$D$15+Parameters!$D$17)*K48+Parameters!$D$18+Parameters!$C$6</f>
        <v>250702.88938390659</v>
      </c>
      <c r="W48" s="7">
        <f>(Parameters!$D$15+Parameters!$D$17)*L48+Parameters!$D$18+Parameters!$C$6</f>
        <v>259243.75969906081</v>
      </c>
      <c r="Y48" s="7">
        <f>C48*Parameters!$D$16</f>
        <v>298948.35288178781</v>
      </c>
      <c r="Z48" s="7">
        <f>D48*Parameters!$D$16</f>
        <v>295616.06100312958</v>
      </c>
      <c r="AA48" s="7">
        <f>E48*Parameters!$D$16</f>
        <v>321902.66190116882</v>
      </c>
      <c r="AB48" s="7">
        <f>F48*Parameters!$D$16</f>
        <v>322542.05426348979</v>
      </c>
      <c r="AC48" s="7">
        <f>G48*Parameters!$D$16</f>
        <v>298315.55872466933</v>
      </c>
      <c r="AD48" s="7">
        <f>H48*Parameters!$D$16</f>
        <v>275405.69588948676</v>
      </c>
      <c r="AE48" s="7">
        <f>I48*Parameters!$D$16</f>
        <v>258034.95947544096</v>
      </c>
      <c r="AF48" s="7">
        <f>J48*Parameters!$D$16</f>
        <v>277423.6932677243</v>
      </c>
      <c r="AG48" s="7">
        <f>K48*Parameters!$D$16</f>
        <v>293210.17491530132</v>
      </c>
      <c r="AH48" s="7">
        <f>L48*Parameters!$D$16</f>
        <v>310280.52771852288</v>
      </c>
      <c r="AJ48" s="6">
        <f t="shared" si="14"/>
        <v>40</v>
      </c>
      <c r="AK48" s="6">
        <f t="shared" si="17"/>
        <v>30374.460512647813</v>
      </c>
      <c r="AL48" s="6">
        <f t="shared" si="18"/>
        <v>43709.426078281569</v>
      </c>
      <c r="AM48" s="6">
        <f t="shared" si="19"/>
        <v>56843.958481638052</v>
      </c>
      <c r="AN48" s="6">
        <f t="shared" si="20"/>
        <v>57163.441389829153</v>
      </c>
      <c r="AO48" s="6">
        <f t="shared" si="21"/>
        <v>45058.274506189016</v>
      </c>
      <c r="AP48" s="6">
        <f t="shared" si="22"/>
        <v>33610.984804019739</v>
      </c>
      <c r="AQ48" s="6">
        <f t="shared" si="23"/>
        <v>24931.410705207003</v>
      </c>
      <c r="AR48" s="6">
        <f t="shared" si="24"/>
        <v>34619.310378602735</v>
      </c>
      <c r="AS48" s="6">
        <f t="shared" si="25"/>
        <v>42507.285531394737</v>
      </c>
      <c r="AT48" s="6">
        <f t="shared" si="26"/>
        <v>51036.768019462063</v>
      </c>
      <c r="AU48" s="6"/>
      <c r="AV48" s="6">
        <f t="shared" si="15"/>
        <v>40</v>
      </c>
      <c r="AW48" s="6">
        <f t="shared" si="16"/>
        <v>419855</v>
      </c>
      <c r="AY48" s="23"/>
    </row>
    <row r="49" spans="2:51" x14ac:dyDescent="0.35">
      <c r="B49">
        <v>41</v>
      </c>
      <c r="C49" s="4">
        <f>'Luxury pizza per day'!B45*Parameters!$C$7</f>
        <v>18534.441483145081</v>
      </c>
      <c r="D49" s="4">
        <f>'Luxury pizza per day'!C45*Parameters!$C$7</f>
        <v>17008.59164630992</v>
      </c>
      <c r="E49" s="4">
        <f>'Luxury pizza per day'!D45*Parameters!$C$7</f>
        <v>16425.046889790257</v>
      </c>
      <c r="F49" s="4">
        <f>'Luxury pizza per day'!E45*Parameters!$C$7</f>
        <v>15398.114298715071</v>
      </c>
      <c r="G49" s="4">
        <f>'Luxury pizza per day'!F45*Parameters!$C$7</f>
        <v>16669.436440090831</v>
      </c>
      <c r="H49" s="4">
        <f>'Luxury pizza per day'!G45*Parameters!$C$7</f>
        <v>17949.944545457325</v>
      </c>
      <c r="I49" s="4">
        <f>'Luxury pizza per day'!H45*Parameters!$C$7</f>
        <v>20334.994506068488</v>
      </c>
      <c r="J49" s="4">
        <f>'Luxury pizza per day'!I45*Parameters!$C$7</f>
        <v>23759.312319297307</v>
      </c>
      <c r="K49" s="4">
        <f>'Luxury pizza per day'!J45*Parameters!$C$7</f>
        <v>25568.135391903565</v>
      </c>
      <c r="L49" s="4">
        <f>'Luxury pizza per day'!K45*Parameters!$C$7</f>
        <v>27308.613145477539</v>
      </c>
      <c r="M49" s="4"/>
      <c r="N49" s="47">
        <f>(Parameters!$D$15+Parameters!$D$17)*C49+Parameters!$D$18+Parameters!$C$6+Parameters!$D$21</f>
        <v>258008.31112358812</v>
      </c>
      <c r="O49" s="7">
        <f>(Parameters!$D$15+Parameters!$D$17)*D49+Parameters!$D$18+Parameters!$C$6</f>
        <v>231564.43734732439</v>
      </c>
      <c r="P49" s="7">
        <f>(Parameters!$D$15+Parameters!$D$17)*E49+Parameters!$D$18+Parameters!$C$6</f>
        <v>227187.85167342692</v>
      </c>
      <c r="Q49" s="7">
        <f>(Parameters!$D$15+Parameters!$D$17)*F49+Parameters!$D$18+Parameters!$C$6</f>
        <v>219485.85724036302</v>
      </c>
      <c r="R49" s="7">
        <f>(Parameters!$D$15+Parameters!$D$17)*G49+Parameters!$D$18+Parameters!$C$6</f>
        <v>229020.77330068123</v>
      </c>
      <c r="S49" s="7">
        <f>(Parameters!$D$15+Parameters!$D$17)*H49+Parameters!$D$18+Parameters!$C$6</f>
        <v>238624.58409092994</v>
      </c>
      <c r="T49" s="7">
        <f>(Parameters!$D$15+Parameters!$D$17)*I49+Parameters!$D$18+Parameters!$C$6</f>
        <v>256512.45879551367</v>
      </c>
      <c r="U49" s="7">
        <f>(Parameters!$D$15+Parameters!$D$17)*J49+Parameters!$D$18+Parameters!$C$6</f>
        <v>282194.84239472984</v>
      </c>
      <c r="V49" s="7">
        <f>(Parameters!$D$15+Parameters!$D$17)*K49+Parameters!$D$18+Parameters!$C$6</f>
        <v>295761.0154392767</v>
      </c>
      <c r="W49" s="7">
        <f>(Parameters!$D$15+Parameters!$D$17)*L49+Parameters!$D$18+Parameters!$C$6</f>
        <v>308814.59859108157</v>
      </c>
      <c r="Y49" s="7">
        <f>C49*Parameters!$D$16</f>
        <v>277831.27783234476</v>
      </c>
      <c r="Z49" s="7">
        <f>D49*Parameters!$D$16</f>
        <v>254958.7887781857</v>
      </c>
      <c r="AA49" s="7">
        <f>E49*Parameters!$D$16</f>
        <v>246211.45287795595</v>
      </c>
      <c r="AB49" s="7">
        <f>F49*Parameters!$D$16</f>
        <v>230817.7333377389</v>
      </c>
      <c r="AC49" s="7">
        <f>G49*Parameters!$D$16</f>
        <v>249874.85223696157</v>
      </c>
      <c r="AD49" s="7">
        <f>H49*Parameters!$D$16</f>
        <v>269069.66873640532</v>
      </c>
      <c r="AE49" s="7">
        <f>I49*Parameters!$D$16</f>
        <v>304821.56764596666</v>
      </c>
      <c r="AF49" s="7">
        <f>J49*Parameters!$D$16</f>
        <v>356152.09166626661</v>
      </c>
      <c r="AG49" s="7">
        <f>K49*Parameters!$D$16</f>
        <v>383266.34952463442</v>
      </c>
      <c r="AH49" s="7">
        <f>L49*Parameters!$D$16</f>
        <v>409356.11105070834</v>
      </c>
      <c r="AJ49" s="6">
        <f t="shared" si="14"/>
        <v>41</v>
      </c>
      <c r="AK49" s="6">
        <f t="shared" si="17"/>
        <v>19822.966708756634</v>
      </c>
      <c r="AL49" s="6">
        <f t="shared" si="18"/>
        <v>23394.351430861308</v>
      </c>
      <c r="AM49" s="6">
        <f t="shared" si="19"/>
        <v>19023.601204529026</v>
      </c>
      <c r="AN49" s="6">
        <f t="shared" si="20"/>
        <v>11331.876097375876</v>
      </c>
      <c r="AO49" s="6">
        <f t="shared" si="21"/>
        <v>20854.078936280333</v>
      </c>
      <c r="AP49" s="6">
        <f t="shared" si="22"/>
        <v>30445.084645475377</v>
      </c>
      <c r="AQ49" s="6">
        <f t="shared" si="23"/>
        <v>48309.108850452991</v>
      </c>
      <c r="AR49" s="6">
        <f t="shared" si="24"/>
        <v>73957.24927153677</v>
      </c>
      <c r="AS49" s="6">
        <f t="shared" si="25"/>
        <v>87505.334085357725</v>
      </c>
      <c r="AT49" s="6">
        <f t="shared" si="26"/>
        <v>100541.51245962677</v>
      </c>
      <c r="AU49" s="6"/>
      <c r="AV49" s="6">
        <f t="shared" si="15"/>
        <v>41</v>
      </c>
      <c r="AW49" s="6">
        <f t="shared" si="16"/>
        <v>435185</v>
      </c>
      <c r="AY49" s="23"/>
    </row>
    <row r="50" spans="2:51" x14ac:dyDescent="0.35">
      <c r="B50">
        <v>42</v>
      </c>
      <c r="C50" s="4">
        <f>'Luxury pizza per day'!B46*Parameters!$C$7</f>
        <v>19523.72937011598</v>
      </c>
      <c r="D50" s="4">
        <f>'Luxury pizza per day'!C46*Parameters!$C$7</f>
        <v>20038.910971832454</v>
      </c>
      <c r="E50" s="4">
        <f>'Luxury pizza per day'!D46*Parameters!$C$7</f>
        <v>22131.892874298035</v>
      </c>
      <c r="F50" s="4">
        <f>'Luxury pizza per day'!E46*Parameters!$C$7</f>
        <v>22646.061917100313</v>
      </c>
      <c r="G50" s="4">
        <f>'Luxury pizza per day'!F46*Parameters!$C$7</f>
        <v>23337.302554994789</v>
      </c>
      <c r="H50" s="4">
        <f>'Luxury pizza per day'!G46*Parameters!$C$7</f>
        <v>24462.241764950588</v>
      </c>
      <c r="I50" s="4">
        <f>'Luxury pizza per day'!H46*Parameters!$C$7</f>
        <v>25813.453471040692</v>
      </c>
      <c r="J50" s="4">
        <f>'Luxury pizza per day'!I46*Parameters!$C$7</f>
        <v>27525.18874814552</v>
      </c>
      <c r="K50" s="4">
        <f>'Luxury pizza per day'!J46*Parameters!$C$7</f>
        <v>31543.231443081408</v>
      </c>
      <c r="L50" s="4">
        <f>'Luxury pizza per day'!K46*Parameters!$C$7</f>
        <v>30659.446953368519</v>
      </c>
      <c r="M50" s="4"/>
      <c r="N50" s="47">
        <f>(Parameters!$D$15+Parameters!$D$17)*C50+Parameters!$D$18+Parameters!$C$6+Parameters!$D$21</f>
        <v>265427.97027586983</v>
      </c>
      <c r="O50" s="7">
        <f>(Parameters!$D$15+Parameters!$D$17)*D50+Parameters!$D$18+Parameters!$C$6</f>
        <v>254291.8322887434</v>
      </c>
      <c r="P50" s="7">
        <f>(Parameters!$D$15+Parameters!$D$17)*E50+Parameters!$D$18+Parameters!$C$6</f>
        <v>269989.19655723526</v>
      </c>
      <c r="Q50" s="7">
        <f>(Parameters!$D$15+Parameters!$D$17)*F50+Parameters!$D$18+Parameters!$C$6</f>
        <v>273845.46437825233</v>
      </c>
      <c r="R50" s="7">
        <f>(Parameters!$D$15+Parameters!$D$17)*G50+Parameters!$D$18+Parameters!$C$6</f>
        <v>279029.76916246093</v>
      </c>
      <c r="S50" s="7">
        <f>(Parameters!$D$15+Parameters!$D$17)*H50+Parameters!$D$18+Parameters!$C$6</f>
        <v>287466.81323712942</v>
      </c>
      <c r="T50" s="7">
        <f>(Parameters!$D$15+Parameters!$D$17)*I50+Parameters!$D$18+Parameters!$C$6</f>
        <v>297600.90103280521</v>
      </c>
      <c r="U50" s="7">
        <f>(Parameters!$D$15+Parameters!$D$17)*J50+Parameters!$D$18+Parameters!$C$6</f>
        <v>310438.91561109142</v>
      </c>
      <c r="V50" s="7">
        <f>(Parameters!$D$15+Parameters!$D$17)*K50+Parameters!$D$18+Parameters!$C$6</f>
        <v>340574.23582311056</v>
      </c>
      <c r="W50" s="7">
        <f>(Parameters!$D$15+Parameters!$D$17)*L50+Parameters!$D$18+Parameters!$C$6</f>
        <v>333945.85215026391</v>
      </c>
      <c r="Y50" s="7">
        <f>C50*Parameters!$D$16</f>
        <v>292660.70325803856</v>
      </c>
      <c r="Z50" s="7">
        <f>D50*Parameters!$D$16</f>
        <v>300383.27546776849</v>
      </c>
      <c r="AA50" s="7">
        <f>E50*Parameters!$D$16</f>
        <v>331757.07418572757</v>
      </c>
      <c r="AB50" s="7">
        <f>F50*Parameters!$D$16</f>
        <v>339464.46813733369</v>
      </c>
      <c r="AC50" s="7">
        <f>G50*Parameters!$D$16</f>
        <v>349826.16529937187</v>
      </c>
      <c r="AD50" s="7">
        <f>H50*Parameters!$D$16</f>
        <v>366689.00405660929</v>
      </c>
      <c r="AE50" s="7">
        <f>I50*Parameters!$D$16</f>
        <v>386943.66753089998</v>
      </c>
      <c r="AF50" s="7">
        <f>J50*Parameters!$D$16</f>
        <v>412602.57933470135</v>
      </c>
      <c r="AG50" s="7">
        <f>K50*Parameters!$D$16</f>
        <v>472833.03933179029</v>
      </c>
      <c r="AH50" s="7">
        <f>L50*Parameters!$D$16</f>
        <v>459585.1098309941</v>
      </c>
      <c r="AJ50" s="6">
        <f t="shared" si="14"/>
        <v>42</v>
      </c>
      <c r="AK50" s="6">
        <f t="shared" si="17"/>
        <v>27232.732982168731</v>
      </c>
      <c r="AL50" s="6">
        <f t="shared" si="18"/>
        <v>46091.443179025082</v>
      </c>
      <c r="AM50" s="6">
        <f t="shared" si="19"/>
        <v>61767.877628492308</v>
      </c>
      <c r="AN50" s="6">
        <f t="shared" si="20"/>
        <v>65619.003759081359</v>
      </c>
      <c r="AO50" s="6">
        <f t="shared" si="21"/>
        <v>70796.396136910946</v>
      </c>
      <c r="AP50" s="6">
        <f t="shared" si="22"/>
        <v>79222.190819479874</v>
      </c>
      <c r="AQ50" s="6">
        <f t="shared" si="23"/>
        <v>89342.766498094774</v>
      </c>
      <c r="AR50" s="6">
        <f t="shared" si="24"/>
        <v>102163.66372360993</v>
      </c>
      <c r="AS50" s="6">
        <f t="shared" si="25"/>
        <v>132258.80350867973</v>
      </c>
      <c r="AT50" s="6">
        <f t="shared" si="26"/>
        <v>125639.2576807302</v>
      </c>
      <c r="AU50" s="6"/>
      <c r="AV50" s="6">
        <f t="shared" si="15"/>
        <v>42</v>
      </c>
      <c r="AW50" s="6">
        <f t="shared" si="16"/>
        <v>800134</v>
      </c>
      <c r="AY50" s="23"/>
    </row>
    <row r="51" spans="2:51" x14ac:dyDescent="0.35">
      <c r="B51">
        <v>43</v>
      </c>
      <c r="C51" s="4">
        <f>'Luxury pizza per day'!B47*Parameters!$C$7</f>
        <v>20101.901074206533</v>
      </c>
      <c r="D51" s="4">
        <f>'Luxury pizza per day'!C47*Parameters!$C$7</f>
        <v>21237.371811073135</v>
      </c>
      <c r="E51" s="4">
        <f>'Luxury pizza per day'!D47*Parameters!$C$7</f>
        <v>22996.884662868884</v>
      </c>
      <c r="F51" s="4">
        <f>'Luxury pizza per day'!E47*Parameters!$C$7</f>
        <v>26237.148729638458</v>
      </c>
      <c r="G51" s="4">
        <f>'Luxury pizza per day'!F47*Parameters!$C$7</f>
        <v>30480.964251696783</v>
      </c>
      <c r="H51" s="4">
        <f>'Luxury pizza per day'!G47*Parameters!$C$7</f>
        <v>30889.051296972593</v>
      </c>
      <c r="I51" s="4">
        <f>'Luxury pizza per day'!H47*Parameters!$C$7</f>
        <v>28458.879557181797</v>
      </c>
      <c r="J51" s="4">
        <f>'Luxury pizza per day'!I47*Parameters!$C$7</f>
        <v>28768.376548280961</v>
      </c>
      <c r="K51" s="4">
        <f>'Luxury pizza per day'!J47*Parameters!$C$7</f>
        <v>30404.051115209742</v>
      </c>
      <c r="L51" s="4">
        <f>'Luxury pizza per day'!K47*Parameters!$C$7</f>
        <v>33577.627521287926</v>
      </c>
      <c r="M51" s="4"/>
      <c r="N51" s="47">
        <f>(Parameters!$D$15+Parameters!$D$17)*C51+Parameters!$D$18+Parameters!$C$6+Parameters!$D$21</f>
        <v>269764.25805654901</v>
      </c>
      <c r="O51" s="7">
        <f>(Parameters!$D$15+Parameters!$D$17)*D51+Parameters!$D$18+Parameters!$C$6</f>
        <v>263280.2885830485</v>
      </c>
      <c r="P51" s="7">
        <f>(Parameters!$D$15+Parameters!$D$17)*E51+Parameters!$D$18+Parameters!$C$6</f>
        <v>276476.63497151667</v>
      </c>
      <c r="Q51" s="7">
        <f>(Parameters!$D$15+Parameters!$D$17)*F51+Parameters!$D$18+Parameters!$C$6</f>
        <v>300778.61547228845</v>
      </c>
      <c r="R51" s="7">
        <f>(Parameters!$D$15+Parameters!$D$17)*G51+Parameters!$D$18+Parameters!$C$6</f>
        <v>332607.23188772588</v>
      </c>
      <c r="S51" s="7">
        <f>(Parameters!$D$15+Parameters!$D$17)*H51+Parameters!$D$18+Parameters!$C$6</f>
        <v>335667.88472729444</v>
      </c>
      <c r="T51" s="7">
        <f>(Parameters!$D$15+Parameters!$D$17)*I51+Parameters!$D$18+Parameters!$C$6</f>
        <v>317441.59667886351</v>
      </c>
      <c r="U51" s="7">
        <f>(Parameters!$D$15+Parameters!$D$17)*J51+Parameters!$D$18+Parameters!$C$6</f>
        <v>319762.82411210722</v>
      </c>
      <c r="V51" s="7">
        <f>(Parameters!$D$15+Parameters!$D$17)*K51+Parameters!$D$18+Parameters!$C$6</f>
        <v>332030.38336407306</v>
      </c>
      <c r="W51" s="7">
        <f>(Parameters!$D$15+Parameters!$D$17)*L51+Parameters!$D$18+Parameters!$C$6</f>
        <v>355832.20640965947</v>
      </c>
      <c r="Y51" s="7">
        <f>C51*Parameters!$D$16</f>
        <v>301327.49710235593</v>
      </c>
      <c r="Z51" s="7">
        <f>D51*Parameters!$D$16</f>
        <v>318348.20344798628</v>
      </c>
      <c r="AA51" s="7">
        <f>E51*Parameters!$D$16</f>
        <v>344723.30109640455</v>
      </c>
      <c r="AB51" s="7">
        <f>F51*Parameters!$D$16</f>
        <v>393294.85945728049</v>
      </c>
      <c r="AC51" s="7">
        <f>G51*Parameters!$D$16</f>
        <v>456909.65413293481</v>
      </c>
      <c r="AD51" s="7">
        <f>H51*Parameters!$D$16</f>
        <v>463026.87894161919</v>
      </c>
      <c r="AE51" s="7">
        <f>I51*Parameters!$D$16</f>
        <v>426598.60456215515</v>
      </c>
      <c r="AF51" s="7">
        <f>J51*Parameters!$D$16</f>
        <v>431237.96445873164</v>
      </c>
      <c r="AG51" s="7">
        <f>K51*Parameters!$D$16</f>
        <v>455756.72621699405</v>
      </c>
      <c r="AH51" s="7">
        <f>L51*Parameters!$D$16</f>
        <v>503328.636544106</v>
      </c>
      <c r="AJ51" s="6">
        <f t="shared" si="14"/>
        <v>43</v>
      </c>
      <c r="AK51" s="6">
        <f t="shared" si="17"/>
        <v>31563.239045806928</v>
      </c>
      <c r="AL51" s="6">
        <f t="shared" si="18"/>
        <v>55067.914864937775</v>
      </c>
      <c r="AM51" s="6">
        <f t="shared" si="19"/>
        <v>68246.666124887881</v>
      </c>
      <c r="AN51" s="6">
        <f t="shared" si="20"/>
        <v>92516.243984992034</v>
      </c>
      <c r="AO51" s="6">
        <f t="shared" si="21"/>
        <v>124302.42224520893</v>
      </c>
      <c r="AP51" s="6">
        <f t="shared" si="22"/>
        <v>127358.99421432475</v>
      </c>
      <c r="AQ51" s="6">
        <f t="shared" si="23"/>
        <v>109157.00788329163</v>
      </c>
      <c r="AR51" s="6">
        <f t="shared" si="24"/>
        <v>111475.14034662442</v>
      </c>
      <c r="AS51" s="6">
        <f t="shared" si="25"/>
        <v>123726.34285292099</v>
      </c>
      <c r="AT51" s="6">
        <f t="shared" si="26"/>
        <v>147496.43013444653</v>
      </c>
      <c r="AU51" s="6"/>
      <c r="AV51" s="6">
        <f t="shared" si="15"/>
        <v>43</v>
      </c>
      <c r="AW51" s="6">
        <f t="shared" si="16"/>
        <v>990910</v>
      </c>
      <c r="AY51" s="23"/>
    </row>
    <row r="52" spans="2:51" x14ac:dyDescent="0.35">
      <c r="B52">
        <v>44</v>
      </c>
      <c r="C52" s="4">
        <f>'Luxury pizza per day'!B48*Parameters!$C$7</f>
        <v>19372.649056001628</v>
      </c>
      <c r="D52" s="4">
        <f>'Luxury pizza per day'!C48*Parameters!$C$7</f>
        <v>19156.955603148035</v>
      </c>
      <c r="E52" s="4">
        <f>'Luxury pizza per day'!D48*Parameters!$C$7</f>
        <v>19006.957830196152</v>
      </c>
      <c r="F52" s="4">
        <f>'Luxury pizza per day'!E48*Parameters!$C$7</f>
        <v>20837.399979627684</v>
      </c>
      <c r="G52" s="4">
        <f>'Luxury pizza per day'!F48*Parameters!$C$7</f>
        <v>23822.589187602527</v>
      </c>
      <c r="H52" s="4">
        <f>'Luxury pizza per day'!G48*Parameters!$C$7</f>
        <v>24290.802266054467</v>
      </c>
      <c r="I52" s="4">
        <f>'Luxury pizza per day'!H48*Parameters!$C$7</f>
        <v>25228.940781497811</v>
      </c>
      <c r="J52" s="4">
        <f>'Luxury pizza per day'!I48*Parameters!$C$7</f>
        <v>29049.817850764593</v>
      </c>
      <c r="K52" s="4">
        <f>'Luxury pizza per day'!J48*Parameters!$C$7</f>
        <v>32438.05001668142</v>
      </c>
      <c r="L52" s="4">
        <f>'Luxury pizza per day'!K48*Parameters!$C$7</f>
        <v>33151.683758154679</v>
      </c>
      <c r="M52" s="4"/>
      <c r="N52" s="47">
        <f>(Parameters!$D$15+Parameters!$D$17)*C52+Parameters!$D$18+Parameters!$C$6+Parameters!$D$21</f>
        <v>264294.86792001221</v>
      </c>
      <c r="O52" s="7">
        <f>(Parameters!$D$15+Parameters!$D$17)*D52+Parameters!$D$18+Parameters!$C$6</f>
        <v>247677.16702361027</v>
      </c>
      <c r="P52" s="7">
        <f>(Parameters!$D$15+Parameters!$D$17)*E52+Parameters!$D$18+Parameters!$C$6</f>
        <v>246552.18372647115</v>
      </c>
      <c r="Q52" s="7">
        <f>(Parameters!$D$15+Parameters!$D$17)*F52+Parameters!$D$18+Parameters!$C$6</f>
        <v>260280.49984720763</v>
      </c>
      <c r="R52" s="7">
        <f>(Parameters!$D$15+Parameters!$D$17)*G52+Parameters!$D$18+Parameters!$C$6</f>
        <v>282669.41890701896</v>
      </c>
      <c r="S52" s="7">
        <f>(Parameters!$D$15+Parameters!$D$17)*H52+Parameters!$D$18+Parameters!$C$6</f>
        <v>286181.01699540851</v>
      </c>
      <c r="T52" s="7">
        <f>(Parameters!$D$15+Parameters!$D$17)*I52+Parameters!$D$18+Parameters!$C$6</f>
        <v>293217.05586123362</v>
      </c>
      <c r="U52" s="7">
        <f>(Parameters!$D$15+Parameters!$D$17)*J52+Parameters!$D$18+Parameters!$C$6</f>
        <v>321873.63388073444</v>
      </c>
      <c r="V52" s="7">
        <f>(Parameters!$D$15+Parameters!$D$17)*K52+Parameters!$D$18+Parameters!$C$6</f>
        <v>347285.37512511062</v>
      </c>
      <c r="W52" s="7">
        <f>(Parameters!$D$15+Parameters!$D$17)*L52+Parameters!$D$18+Parameters!$C$6</f>
        <v>352637.62818616012</v>
      </c>
      <c r="Y52" s="7">
        <f>C52*Parameters!$D$16</f>
        <v>290396.00934946444</v>
      </c>
      <c r="Z52" s="7">
        <f>D52*Parameters!$D$16</f>
        <v>287162.76449118904</v>
      </c>
      <c r="AA52" s="7">
        <f>E52*Parameters!$D$16</f>
        <v>284914.29787464032</v>
      </c>
      <c r="AB52" s="7">
        <f>F52*Parameters!$D$16</f>
        <v>312352.62569461897</v>
      </c>
      <c r="AC52" s="7">
        <f>G52*Parameters!$D$16</f>
        <v>357100.61192216189</v>
      </c>
      <c r="AD52" s="7">
        <f>H52*Parameters!$D$16</f>
        <v>364119.12596815644</v>
      </c>
      <c r="AE52" s="7">
        <f>I52*Parameters!$D$16</f>
        <v>378181.82231465221</v>
      </c>
      <c r="AF52" s="7">
        <f>J52*Parameters!$D$16</f>
        <v>435456.76958296128</v>
      </c>
      <c r="AG52" s="7">
        <f>K52*Parameters!$D$16</f>
        <v>486246.36975005449</v>
      </c>
      <c r="AH52" s="7">
        <f>L52*Parameters!$D$16</f>
        <v>496943.73953473865</v>
      </c>
      <c r="AJ52" s="6">
        <f t="shared" si="14"/>
        <v>44</v>
      </c>
      <c r="AK52" s="6">
        <f t="shared" si="17"/>
        <v>26101.141429452226</v>
      </c>
      <c r="AL52" s="6">
        <f t="shared" si="18"/>
        <v>39485.597467578773</v>
      </c>
      <c r="AM52" s="6">
        <f t="shared" si="19"/>
        <v>38362.114148169174</v>
      </c>
      <c r="AN52" s="6">
        <f t="shared" si="20"/>
        <v>52072.125847411342</v>
      </c>
      <c r="AO52" s="6">
        <f t="shared" si="21"/>
        <v>74431.193015142926</v>
      </c>
      <c r="AP52" s="6">
        <f t="shared" si="22"/>
        <v>77938.108972747927</v>
      </c>
      <c r="AQ52" s="6">
        <f t="shared" si="23"/>
        <v>84964.76645341859</v>
      </c>
      <c r="AR52" s="6">
        <f t="shared" si="24"/>
        <v>113583.13570222683</v>
      </c>
      <c r="AS52" s="6">
        <f t="shared" si="25"/>
        <v>138960.99462494388</v>
      </c>
      <c r="AT52" s="6">
        <f t="shared" si="26"/>
        <v>144306.11134857853</v>
      </c>
      <c r="AU52" s="6"/>
      <c r="AV52" s="6">
        <f t="shared" si="15"/>
        <v>44</v>
      </c>
      <c r="AW52" s="6">
        <f t="shared" si="16"/>
        <v>790205</v>
      </c>
      <c r="AY52" s="23"/>
    </row>
    <row r="53" spans="2:51" x14ac:dyDescent="0.35">
      <c r="B53">
        <v>45</v>
      </c>
      <c r="C53" s="4">
        <f>'Luxury pizza per day'!B49*Parameters!$C$7</f>
        <v>20763.287163702375</v>
      </c>
      <c r="D53" s="4">
        <f>'Luxury pizza per day'!C49*Parameters!$C$7</f>
        <v>21620.466652108538</v>
      </c>
      <c r="E53" s="4">
        <f>'Luxury pizza per day'!D49*Parameters!$C$7</f>
        <v>22319.377121927882</v>
      </c>
      <c r="F53" s="4">
        <f>'Luxury pizza per day'!E49*Parameters!$C$7</f>
        <v>24839.498333311712</v>
      </c>
      <c r="G53" s="4">
        <f>'Luxury pizza per day'!F49*Parameters!$C$7</f>
        <v>29031.319301200892</v>
      </c>
      <c r="H53" s="4">
        <f>'Luxury pizza per day'!G49*Parameters!$C$7</f>
        <v>30563.377000006931</v>
      </c>
      <c r="I53" s="4">
        <f>'Luxury pizza per day'!H49*Parameters!$C$7</f>
        <v>32412.534790662128</v>
      </c>
      <c r="J53" s="4">
        <f>'Luxury pizza per day'!I49*Parameters!$C$7</f>
        <v>31265.025413285046</v>
      </c>
      <c r="K53" s="4">
        <f>'Luxury pizza per day'!J49*Parameters!$C$7</f>
        <v>33979.650834015447</v>
      </c>
      <c r="L53" s="4">
        <f>'Luxury pizza per day'!K49*Parameters!$C$7</f>
        <v>35006.180321944077</v>
      </c>
      <c r="M53" s="4"/>
      <c r="N53" s="47">
        <f>(Parameters!$D$15+Parameters!$D$17)*C53+Parameters!$D$18+Parameters!$C$6+Parameters!$D$21</f>
        <v>274724.65372776781</v>
      </c>
      <c r="O53" s="7">
        <f>(Parameters!$D$15+Parameters!$D$17)*D53+Parameters!$D$18+Parameters!$C$6</f>
        <v>266153.49989081407</v>
      </c>
      <c r="P53" s="7">
        <f>(Parameters!$D$15+Parameters!$D$17)*E53+Parameters!$D$18+Parameters!$C$6</f>
        <v>271395.32841445913</v>
      </c>
      <c r="Q53" s="7">
        <f>(Parameters!$D$15+Parameters!$D$17)*F53+Parameters!$D$18+Parameters!$C$6</f>
        <v>290296.23749983788</v>
      </c>
      <c r="R53" s="7">
        <f>(Parameters!$D$15+Parameters!$D$17)*G53+Parameters!$D$18+Parameters!$C$6</f>
        <v>321734.89475900668</v>
      </c>
      <c r="S53" s="7">
        <f>(Parameters!$D$15+Parameters!$D$17)*H53+Parameters!$D$18+Parameters!$C$6</f>
        <v>333225.32750005199</v>
      </c>
      <c r="T53" s="7">
        <f>(Parameters!$D$15+Parameters!$D$17)*I53+Parameters!$D$18+Parameters!$C$6</f>
        <v>347094.010929966</v>
      </c>
      <c r="U53" s="7">
        <f>(Parameters!$D$15+Parameters!$D$17)*J53+Parameters!$D$18+Parameters!$C$6</f>
        <v>338487.6905996378</v>
      </c>
      <c r="V53" s="7">
        <f>(Parameters!$D$15+Parameters!$D$17)*K53+Parameters!$D$18+Parameters!$C$6</f>
        <v>358847.38125511585</v>
      </c>
      <c r="W53" s="7">
        <f>(Parameters!$D$15+Parameters!$D$17)*L53+Parameters!$D$18+Parameters!$C$6</f>
        <v>366546.35241458059</v>
      </c>
      <c r="Y53" s="7">
        <f>C53*Parameters!$D$16</f>
        <v>311241.67458389862</v>
      </c>
      <c r="Z53" s="7">
        <f>D53*Parameters!$D$16</f>
        <v>324090.79511510697</v>
      </c>
      <c r="AA53" s="7">
        <f>E53*Parameters!$D$16</f>
        <v>334567.46305769897</v>
      </c>
      <c r="AB53" s="7">
        <f>F53*Parameters!$D$16</f>
        <v>372344.08001634257</v>
      </c>
      <c r="AC53" s="7">
        <f>G53*Parameters!$D$16</f>
        <v>435179.47632500139</v>
      </c>
      <c r="AD53" s="7">
        <f>H53*Parameters!$D$16</f>
        <v>458145.02123010391</v>
      </c>
      <c r="AE53" s="7">
        <f>I53*Parameters!$D$16</f>
        <v>485863.89651202533</v>
      </c>
      <c r="AF53" s="7">
        <f>J53*Parameters!$D$16</f>
        <v>468662.73094514286</v>
      </c>
      <c r="AG53" s="7">
        <f>K53*Parameters!$D$16</f>
        <v>509354.96600189153</v>
      </c>
      <c r="AH53" s="7">
        <f>L53*Parameters!$D$16</f>
        <v>524742.64302594168</v>
      </c>
      <c r="AJ53" s="6">
        <f t="shared" si="14"/>
        <v>45</v>
      </c>
      <c r="AK53" s="6">
        <f t="shared" si="17"/>
        <v>36517.02085613081</v>
      </c>
      <c r="AL53" s="6">
        <f t="shared" si="18"/>
        <v>57937.295224292902</v>
      </c>
      <c r="AM53" s="6">
        <f t="shared" si="19"/>
        <v>63172.134643239842</v>
      </c>
      <c r="AN53" s="6">
        <f t="shared" si="20"/>
        <v>82047.842516504694</v>
      </c>
      <c r="AO53" s="6">
        <f t="shared" si="21"/>
        <v>113444.58156599471</v>
      </c>
      <c r="AP53" s="6">
        <f t="shared" si="22"/>
        <v>124919.69373005192</v>
      </c>
      <c r="AQ53" s="6">
        <f t="shared" si="23"/>
        <v>138769.88558205933</v>
      </c>
      <c r="AR53" s="6">
        <f t="shared" si="24"/>
        <v>130175.04034550505</v>
      </c>
      <c r="AS53" s="6">
        <f t="shared" si="25"/>
        <v>150507.58474677568</v>
      </c>
      <c r="AT53" s="6">
        <f t="shared" si="26"/>
        <v>158196.2906113611</v>
      </c>
      <c r="AU53" s="6"/>
      <c r="AV53" s="6">
        <f t="shared" si="15"/>
        <v>45</v>
      </c>
      <c r="AW53" s="6">
        <f t="shared" si="16"/>
        <v>1055687</v>
      </c>
      <c r="AY53" s="23"/>
    </row>
    <row r="54" spans="2:51" x14ac:dyDescent="0.35">
      <c r="B54">
        <v>46</v>
      </c>
      <c r="C54" s="4">
        <f>'Luxury pizza per day'!B50*Parameters!$C$7</f>
        <v>20496.007436572327</v>
      </c>
      <c r="D54" s="4">
        <f>'Luxury pizza per day'!C50*Parameters!$C$7</f>
        <v>22574.142614306824</v>
      </c>
      <c r="E54" s="4">
        <f>'Luxury pizza per day'!D50*Parameters!$C$7</f>
        <v>22202.786802483373</v>
      </c>
      <c r="F54" s="4">
        <f>'Luxury pizza per day'!E50*Parameters!$C$7</f>
        <v>23776.110774192606</v>
      </c>
      <c r="G54" s="4">
        <f>'Luxury pizza per day'!F50*Parameters!$C$7</f>
        <v>27257.383501110315</v>
      </c>
      <c r="H54" s="4">
        <f>'Luxury pizza per day'!G50*Parameters!$C$7</f>
        <v>31789.677959138753</v>
      </c>
      <c r="I54" s="4">
        <f>'Luxury pizza per day'!H50*Parameters!$C$7</f>
        <v>35508.892976343363</v>
      </c>
      <c r="J54" s="4">
        <f>'Luxury pizza per day'!I50*Parameters!$C$7</f>
        <v>40323.057003664973</v>
      </c>
      <c r="K54" s="4">
        <f>'Luxury pizza per day'!J50*Parameters!$C$7</f>
        <v>41155.709783096405</v>
      </c>
      <c r="L54" s="4">
        <f>'Luxury pizza per day'!K50*Parameters!$C$7</f>
        <v>45354.140608997805</v>
      </c>
      <c r="M54" s="4"/>
      <c r="N54" s="47">
        <f>(Parameters!$D$15+Parameters!$D$17)*C54+Parameters!$D$18+Parameters!$C$6+Parameters!$D$21</f>
        <v>272720.05577429244</v>
      </c>
      <c r="O54" s="7">
        <f>(Parameters!$D$15+Parameters!$D$17)*D54+Parameters!$D$18+Parameters!$C$6</f>
        <v>273306.06960730115</v>
      </c>
      <c r="P54" s="7">
        <f>(Parameters!$D$15+Parameters!$D$17)*E54+Parameters!$D$18+Parameters!$C$6</f>
        <v>270520.9010186253</v>
      </c>
      <c r="Q54" s="7">
        <f>(Parameters!$D$15+Parameters!$D$17)*F54+Parameters!$D$18+Parameters!$C$6</f>
        <v>282320.83080644452</v>
      </c>
      <c r="R54" s="7">
        <f>(Parameters!$D$15+Parameters!$D$17)*G54+Parameters!$D$18+Parameters!$C$6</f>
        <v>308430.37625832739</v>
      </c>
      <c r="S54" s="7">
        <f>(Parameters!$D$15+Parameters!$D$17)*H54+Parameters!$D$18+Parameters!$C$6</f>
        <v>342422.58469354064</v>
      </c>
      <c r="T54" s="7">
        <f>(Parameters!$D$15+Parameters!$D$17)*I54+Parameters!$D$18+Parameters!$C$6</f>
        <v>370316.6973225752</v>
      </c>
      <c r="U54" s="7">
        <f>(Parameters!$D$15+Parameters!$D$17)*J54+Parameters!$D$18+Parameters!$C$6</f>
        <v>406422.92752748728</v>
      </c>
      <c r="V54" s="7">
        <f>(Parameters!$D$15+Parameters!$D$17)*K54+Parameters!$D$18+Parameters!$C$6</f>
        <v>412667.82337322301</v>
      </c>
      <c r="W54" s="7">
        <f>(Parameters!$D$15+Parameters!$D$17)*L54+Parameters!$D$18+Parameters!$C$6</f>
        <v>444156.05456748354</v>
      </c>
      <c r="Y54" s="7">
        <f>C54*Parameters!$D$16</f>
        <v>307235.15147421916</v>
      </c>
      <c r="Z54" s="7">
        <f>D54*Parameters!$D$16</f>
        <v>338386.39778845932</v>
      </c>
      <c r="AA54" s="7">
        <f>E54*Parameters!$D$16</f>
        <v>332819.77416922577</v>
      </c>
      <c r="AB54" s="7">
        <f>F54*Parameters!$D$16</f>
        <v>356403.90050514718</v>
      </c>
      <c r="AC54" s="7">
        <f>G54*Parameters!$D$16</f>
        <v>408588.17868164362</v>
      </c>
      <c r="AD54" s="7">
        <f>H54*Parameters!$D$16</f>
        <v>476527.2726074899</v>
      </c>
      <c r="AE54" s="7">
        <f>I54*Parameters!$D$16</f>
        <v>532278.30571538699</v>
      </c>
      <c r="AF54" s="7">
        <f>J54*Parameters!$D$16</f>
        <v>604442.62448493799</v>
      </c>
      <c r="AG54" s="7">
        <f>K54*Parameters!$D$16</f>
        <v>616924.0896486151</v>
      </c>
      <c r="AH54" s="7">
        <f>L54*Parameters!$D$16</f>
        <v>679858.56772887707</v>
      </c>
      <c r="AJ54" s="6">
        <f t="shared" si="14"/>
        <v>46</v>
      </c>
      <c r="AK54" s="6">
        <f t="shared" si="17"/>
        <v>34515.095699926722</v>
      </c>
      <c r="AL54" s="6">
        <f t="shared" si="18"/>
        <v>65080.328181158169</v>
      </c>
      <c r="AM54" s="6">
        <f t="shared" si="19"/>
        <v>62298.87315060047</v>
      </c>
      <c r="AN54" s="6">
        <f t="shared" si="20"/>
        <v>74083.06969870266</v>
      </c>
      <c r="AO54" s="6">
        <f t="shared" si="21"/>
        <v>100157.80242331623</v>
      </c>
      <c r="AP54" s="6">
        <f t="shared" si="22"/>
        <v>134104.68791394925</v>
      </c>
      <c r="AQ54" s="6">
        <f t="shared" si="23"/>
        <v>161961.60839281179</v>
      </c>
      <c r="AR54" s="6">
        <f t="shared" si="24"/>
        <v>198019.69695745071</v>
      </c>
      <c r="AS54" s="6">
        <f t="shared" si="25"/>
        <v>204256.26627539209</v>
      </c>
      <c r="AT54" s="6">
        <f t="shared" si="26"/>
        <v>235702.51316139352</v>
      </c>
      <c r="AU54" s="6"/>
      <c r="AV54" s="6">
        <f t="shared" si="15"/>
        <v>46</v>
      </c>
      <c r="AW54" s="6">
        <f t="shared" si="16"/>
        <v>1270180</v>
      </c>
      <c r="AY54" s="23"/>
    </row>
    <row r="55" spans="2:51" x14ac:dyDescent="0.35">
      <c r="B55">
        <v>47</v>
      </c>
      <c r="C55" s="4">
        <f>'Luxury pizza per day'!B51*Parameters!$C$7</f>
        <v>17985.81557768838</v>
      </c>
      <c r="D55" s="4">
        <f>'Luxury pizza per day'!C51*Parameters!$C$7</f>
        <v>17748.664392661285</v>
      </c>
      <c r="E55" s="4">
        <f>'Luxury pizza per day'!D51*Parameters!$C$7</f>
        <v>16505.706099867461</v>
      </c>
      <c r="F55" s="4">
        <f>'Luxury pizza per day'!E51*Parameters!$C$7</f>
        <v>14742.360011630837</v>
      </c>
      <c r="G55" s="4">
        <f>'Luxury pizza per day'!F51*Parameters!$C$7</f>
        <v>13745.642931640134</v>
      </c>
      <c r="H55" s="4">
        <f>'Luxury pizza per day'!G51*Parameters!$C$7</f>
        <v>15167.164898534576</v>
      </c>
      <c r="I55" s="4">
        <f>'Luxury pizza per day'!H51*Parameters!$C$7</f>
        <v>16064.314834912921</v>
      </c>
      <c r="J55" s="4">
        <f>'Luxury pizza per day'!I51*Parameters!$C$7</f>
        <v>15861.833195575422</v>
      </c>
      <c r="K55" s="4">
        <f>'Luxury pizza per day'!J51*Parameters!$C$7</f>
        <v>17015.770952434505</v>
      </c>
      <c r="L55" s="4">
        <f>'Luxury pizza per day'!K51*Parameters!$C$7</f>
        <v>18999.810424792613</v>
      </c>
      <c r="M55" s="4"/>
      <c r="N55" s="47">
        <f>(Parameters!$D$15+Parameters!$D$17)*C55+Parameters!$D$18+Parameters!$C$6+Parameters!$D$21</f>
        <v>253893.61683266284</v>
      </c>
      <c r="O55" s="7">
        <f>(Parameters!$D$15+Parameters!$D$17)*D55+Parameters!$D$18+Parameters!$C$6</f>
        <v>237114.98294495963</v>
      </c>
      <c r="P55" s="7">
        <f>(Parameters!$D$15+Parameters!$D$17)*E55+Parameters!$D$18+Parameters!$C$6</f>
        <v>227792.79574900595</v>
      </c>
      <c r="Q55" s="7">
        <f>(Parameters!$D$15+Parameters!$D$17)*F55+Parameters!$D$18+Parameters!$C$6</f>
        <v>214567.70008723129</v>
      </c>
      <c r="R55" s="7">
        <f>(Parameters!$D$15+Parameters!$D$17)*G55+Parameters!$D$18+Parameters!$C$6</f>
        <v>207092.32198730099</v>
      </c>
      <c r="S55" s="7">
        <f>(Parameters!$D$15+Parameters!$D$17)*H55+Parameters!$D$18+Parameters!$C$6</f>
        <v>217753.73673900933</v>
      </c>
      <c r="T55" s="7">
        <f>(Parameters!$D$15+Parameters!$D$17)*I55+Parameters!$D$18+Parameters!$C$6</f>
        <v>224482.36126184691</v>
      </c>
      <c r="U55" s="7">
        <f>(Parameters!$D$15+Parameters!$D$17)*J55+Parameters!$D$18+Parameters!$C$6</f>
        <v>222963.74896681565</v>
      </c>
      <c r="V55" s="7">
        <f>(Parameters!$D$15+Parameters!$D$17)*K55+Parameters!$D$18+Parameters!$C$6</f>
        <v>231618.28214325878</v>
      </c>
      <c r="W55" s="7">
        <f>(Parameters!$D$15+Parameters!$D$17)*L55+Parameters!$D$18+Parameters!$C$6</f>
        <v>246498.57818594459</v>
      </c>
      <c r="Y55" s="7">
        <f>C55*Parameters!$D$16</f>
        <v>269607.37550954882</v>
      </c>
      <c r="Z55" s="7">
        <f>D55*Parameters!$D$16</f>
        <v>266052.47924599267</v>
      </c>
      <c r="AA55" s="7">
        <f>E55*Parameters!$D$16</f>
        <v>247420.53443701324</v>
      </c>
      <c r="AB55" s="7">
        <f>F55*Parameters!$D$16</f>
        <v>220987.97657434625</v>
      </c>
      <c r="AC55" s="7">
        <f>G55*Parameters!$D$16</f>
        <v>206047.18754528562</v>
      </c>
      <c r="AD55" s="7">
        <f>H55*Parameters!$D$16</f>
        <v>227355.8018290333</v>
      </c>
      <c r="AE55" s="7">
        <f>I55*Parameters!$D$16</f>
        <v>240804.07937534468</v>
      </c>
      <c r="AF55" s="7">
        <f>J55*Parameters!$D$16</f>
        <v>237768.87960167558</v>
      </c>
      <c r="AG55" s="7">
        <f>K55*Parameters!$D$16</f>
        <v>255066.40657699323</v>
      </c>
      <c r="AH55" s="7">
        <f>L55*Parameters!$D$16</f>
        <v>284807.15826764127</v>
      </c>
      <c r="AJ55" s="6">
        <f t="shared" si="14"/>
        <v>47</v>
      </c>
      <c r="AK55" s="6">
        <f t="shared" si="17"/>
        <v>15713.758676885976</v>
      </c>
      <c r="AL55" s="6">
        <f t="shared" si="18"/>
        <v>28937.496301033039</v>
      </c>
      <c r="AM55" s="6">
        <f t="shared" si="19"/>
        <v>19627.738688007288</v>
      </c>
      <c r="AN55" s="6">
        <f t="shared" si="20"/>
        <v>6420.2764871149557</v>
      </c>
      <c r="AO55" s="6">
        <f t="shared" si="21"/>
        <v>-1045.1344420153764</v>
      </c>
      <c r="AP55" s="6">
        <f t="shared" si="22"/>
        <v>9602.0650900239707</v>
      </c>
      <c r="AQ55" s="6">
        <f t="shared" si="23"/>
        <v>16321.718113497773</v>
      </c>
      <c r="AR55" s="6">
        <f t="shared" si="24"/>
        <v>14805.130634859932</v>
      </c>
      <c r="AS55" s="6">
        <f t="shared" si="25"/>
        <v>23448.124433734454</v>
      </c>
      <c r="AT55" s="6">
        <f t="shared" si="26"/>
        <v>38308.58008169668</v>
      </c>
      <c r="AU55" s="6"/>
      <c r="AV55" s="6">
        <f t="shared" si="15"/>
        <v>47</v>
      </c>
      <c r="AW55" s="6">
        <f t="shared" si="16"/>
        <v>172140</v>
      </c>
      <c r="AY55" s="23"/>
    </row>
    <row r="56" spans="2:51" x14ac:dyDescent="0.35">
      <c r="B56">
        <v>48</v>
      </c>
      <c r="C56" s="4">
        <f>'Luxury pizza per day'!B52*Parameters!$C$7</f>
        <v>20393.566782575101</v>
      </c>
      <c r="D56" s="4">
        <f>'Luxury pizza per day'!C52*Parameters!$C$7</f>
        <v>19798.070169526669</v>
      </c>
      <c r="E56" s="4">
        <f>'Luxury pizza per day'!D52*Parameters!$C$7</f>
        <v>21610.190640672201</v>
      </c>
      <c r="F56" s="4">
        <f>'Luxury pizza per day'!E52*Parameters!$C$7</f>
        <v>24325.805151024015</v>
      </c>
      <c r="G56" s="4">
        <f>'Luxury pizza per day'!F52*Parameters!$C$7</f>
        <v>23255.618617577398</v>
      </c>
      <c r="H56" s="4">
        <f>'Luxury pizza per day'!G52*Parameters!$C$7</f>
        <v>20922.072031760646</v>
      </c>
      <c r="I56" s="4">
        <f>'Luxury pizza per day'!H52*Parameters!$C$7</f>
        <v>19389.752251034126</v>
      </c>
      <c r="J56" s="4">
        <f>'Luxury pizza per day'!I52*Parameters!$C$7</f>
        <v>19316.450023306075</v>
      </c>
      <c r="K56" s="4">
        <f>'Luxury pizza per day'!J52*Parameters!$C$7</f>
        <v>18620.424867328842</v>
      </c>
      <c r="L56" s="4">
        <f>'Luxury pizza per day'!K52*Parameters!$C$7</f>
        <v>19872.308252526378</v>
      </c>
      <c r="M56" s="4"/>
      <c r="N56" s="47">
        <f>(Parameters!$D$15+Parameters!$D$17)*C56+Parameters!$D$18+Parameters!$C$6+Parameters!$D$21</f>
        <v>271951.75086931325</v>
      </c>
      <c r="O56" s="7">
        <f>(Parameters!$D$15+Parameters!$D$17)*D56+Parameters!$D$18+Parameters!$C$6</f>
        <v>252485.52627145001</v>
      </c>
      <c r="P56" s="7">
        <f>(Parameters!$D$15+Parameters!$D$17)*E56+Parameters!$D$18+Parameters!$C$6</f>
        <v>266076.42980504152</v>
      </c>
      <c r="Q56" s="7">
        <f>(Parameters!$D$15+Parameters!$D$17)*F56+Parameters!$D$18+Parameters!$C$6</f>
        <v>286443.53863268008</v>
      </c>
      <c r="R56" s="7">
        <f>(Parameters!$D$15+Parameters!$D$17)*G56+Parameters!$D$18+Parameters!$C$6</f>
        <v>278417.13963183051</v>
      </c>
      <c r="S56" s="7">
        <f>(Parameters!$D$15+Parameters!$D$17)*H56+Parameters!$D$18+Parameters!$C$6</f>
        <v>260915.54023820485</v>
      </c>
      <c r="T56" s="7">
        <f>(Parameters!$D$15+Parameters!$D$17)*I56+Parameters!$D$18+Parameters!$C$6</f>
        <v>249423.14188275594</v>
      </c>
      <c r="U56" s="7">
        <f>(Parameters!$D$15+Parameters!$D$17)*J56+Parameters!$D$18+Parameters!$C$6</f>
        <v>248873.37517479557</v>
      </c>
      <c r="V56" s="7">
        <f>(Parameters!$D$15+Parameters!$D$17)*K56+Parameters!$D$18+Parameters!$C$6</f>
        <v>243653.18650496632</v>
      </c>
      <c r="W56" s="7">
        <f>(Parameters!$D$15+Parameters!$D$17)*L56+Parameters!$D$18+Parameters!$C$6</f>
        <v>253042.31189394783</v>
      </c>
      <c r="Y56" s="7">
        <f>C56*Parameters!$D$16</f>
        <v>305699.56607080076</v>
      </c>
      <c r="Z56" s="7">
        <f>D56*Parameters!$D$16</f>
        <v>296773.07184120477</v>
      </c>
      <c r="AA56" s="7">
        <f>E56*Parameters!$D$16</f>
        <v>323936.7577036763</v>
      </c>
      <c r="AB56" s="7">
        <f>F56*Parameters!$D$16</f>
        <v>364643.81921384996</v>
      </c>
      <c r="AC56" s="7">
        <f>G56*Parameters!$D$16</f>
        <v>348601.72307748522</v>
      </c>
      <c r="AD56" s="7">
        <f>H56*Parameters!$D$16</f>
        <v>313621.85975609208</v>
      </c>
      <c r="AE56" s="7">
        <f>I56*Parameters!$D$16</f>
        <v>290652.38624300156</v>
      </c>
      <c r="AF56" s="7">
        <f>J56*Parameters!$D$16</f>
        <v>289553.58584935806</v>
      </c>
      <c r="AG56" s="7">
        <f>K56*Parameters!$D$16</f>
        <v>279120.16876125935</v>
      </c>
      <c r="AH56" s="7">
        <f>L56*Parameters!$D$16</f>
        <v>297885.90070537041</v>
      </c>
      <c r="AJ56" s="6">
        <f t="shared" si="14"/>
        <v>48</v>
      </c>
      <c r="AK56" s="6">
        <f t="shared" si="17"/>
        <v>33747.815201487509</v>
      </c>
      <c r="AL56" s="6">
        <f t="shared" si="18"/>
        <v>44287.545569754759</v>
      </c>
      <c r="AM56" s="6">
        <f t="shared" si="19"/>
        <v>57860.327898634772</v>
      </c>
      <c r="AN56" s="6">
        <f t="shared" si="20"/>
        <v>78200.280581169878</v>
      </c>
      <c r="AO56" s="6">
        <f t="shared" si="21"/>
        <v>70184.583445654716</v>
      </c>
      <c r="AP56" s="6">
        <f t="shared" si="22"/>
        <v>52706.319517887227</v>
      </c>
      <c r="AQ56" s="6">
        <f t="shared" si="23"/>
        <v>41229.244360245619</v>
      </c>
      <c r="AR56" s="6">
        <f t="shared" si="24"/>
        <v>40680.210674562491</v>
      </c>
      <c r="AS56" s="6">
        <f t="shared" si="25"/>
        <v>35466.982256293035</v>
      </c>
      <c r="AT56" s="6">
        <f t="shared" si="26"/>
        <v>44843.588811422582</v>
      </c>
      <c r="AU56" s="6"/>
      <c r="AV56" s="6">
        <f t="shared" si="15"/>
        <v>48</v>
      </c>
      <c r="AW56" s="6">
        <f t="shared" si="16"/>
        <v>499207</v>
      </c>
      <c r="AY56" s="23"/>
    </row>
    <row r="57" spans="2:51" x14ac:dyDescent="0.35">
      <c r="B57">
        <v>49</v>
      </c>
      <c r="C57" s="4">
        <f>'Luxury pizza per day'!B53*Parameters!$C$7</f>
        <v>18644.291681180857</v>
      </c>
      <c r="D57" s="4">
        <f>'Luxury pizza per day'!C53*Parameters!$C$7</f>
        <v>18165.528303913343</v>
      </c>
      <c r="E57" s="4">
        <f>'Luxury pizza per day'!D53*Parameters!$C$7</f>
        <v>17388.718483137101</v>
      </c>
      <c r="F57" s="4">
        <f>'Luxury pizza per day'!E53*Parameters!$C$7</f>
        <v>19356.764590655734</v>
      </c>
      <c r="G57" s="4">
        <f>'Luxury pizza per day'!F53*Parameters!$C$7</f>
        <v>22392.292011334492</v>
      </c>
      <c r="H57" s="4">
        <f>'Luxury pizza per day'!G53*Parameters!$C$7</f>
        <v>23109.18598577183</v>
      </c>
      <c r="I57" s="4">
        <f>'Luxury pizza per day'!H53*Parameters!$C$7</f>
        <v>23446.859849705932</v>
      </c>
      <c r="J57" s="4">
        <f>'Luxury pizza per day'!I53*Parameters!$C$7</f>
        <v>22117.684570346952</v>
      </c>
      <c r="K57" s="4">
        <f>'Luxury pizza per day'!J53*Parameters!$C$7</f>
        <v>21483.276228397117</v>
      </c>
      <c r="L57" s="4">
        <f>'Luxury pizza per day'!K53*Parameters!$C$7</f>
        <v>23357.012024064978</v>
      </c>
      <c r="M57" s="4"/>
      <c r="N57" s="47">
        <f>(Parameters!$D$15+Parameters!$D$17)*C57+Parameters!$D$18+Parameters!$C$6+Parameters!$D$21</f>
        <v>258832.18760885642</v>
      </c>
      <c r="O57" s="7">
        <f>(Parameters!$D$15+Parameters!$D$17)*D57+Parameters!$D$18+Parameters!$C$6</f>
        <v>240241.46227935006</v>
      </c>
      <c r="P57" s="7">
        <f>(Parameters!$D$15+Parameters!$D$17)*E57+Parameters!$D$18+Parameters!$C$6</f>
        <v>234415.38862352824</v>
      </c>
      <c r="Q57" s="7">
        <f>(Parameters!$D$15+Parameters!$D$17)*F57+Parameters!$D$18+Parameters!$C$6</f>
        <v>249175.734429918</v>
      </c>
      <c r="R57" s="7">
        <f>(Parameters!$D$15+Parameters!$D$17)*G57+Parameters!$D$18+Parameters!$C$6</f>
        <v>271942.19008500868</v>
      </c>
      <c r="S57" s="7">
        <f>(Parameters!$D$15+Parameters!$D$17)*H57+Parameters!$D$18+Parameters!$C$6</f>
        <v>277318.89489328873</v>
      </c>
      <c r="T57" s="7">
        <f>(Parameters!$D$15+Parameters!$D$17)*I57+Parameters!$D$18+Parameters!$C$6</f>
        <v>279851.44887279451</v>
      </c>
      <c r="U57" s="7">
        <f>(Parameters!$D$15+Parameters!$D$17)*J57+Parameters!$D$18+Parameters!$C$6</f>
        <v>269882.63427760213</v>
      </c>
      <c r="V57" s="7">
        <f>(Parameters!$D$15+Parameters!$D$17)*K57+Parameters!$D$18+Parameters!$C$6</f>
        <v>265124.57171297842</v>
      </c>
      <c r="W57" s="7">
        <f>(Parameters!$D$15+Parameters!$D$17)*L57+Parameters!$D$18+Parameters!$C$6</f>
        <v>279177.59018048737</v>
      </c>
      <c r="Y57" s="7">
        <f>C57*Parameters!$D$16</f>
        <v>279477.93230090104</v>
      </c>
      <c r="Z57" s="7">
        <f>D57*Parameters!$D$16</f>
        <v>272301.26927566103</v>
      </c>
      <c r="AA57" s="7">
        <f>E57*Parameters!$D$16</f>
        <v>260656.89006222517</v>
      </c>
      <c r="AB57" s="7">
        <f>F57*Parameters!$D$16</f>
        <v>290157.90121392946</v>
      </c>
      <c r="AC57" s="7">
        <f>G57*Parameters!$D$16</f>
        <v>335660.45724990405</v>
      </c>
      <c r="AD57" s="7">
        <f>H57*Parameters!$D$16</f>
        <v>346406.69792671973</v>
      </c>
      <c r="AE57" s="7">
        <f>I57*Parameters!$D$16</f>
        <v>351468.42914709193</v>
      </c>
      <c r="AF57" s="7">
        <f>J57*Parameters!$D$16</f>
        <v>331544.09170950082</v>
      </c>
      <c r="AG57" s="7">
        <f>K57*Parameters!$D$16</f>
        <v>322034.3106636728</v>
      </c>
      <c r="AH57" s="7">
        <f>L57*Parameters!$D$16</f>
        <v>350121.61024073401</v>
      </c>
      <c r="AJ57" s="6">
        <f t="shared" si="14"/>
        <v>49</v>
      </c>
      <c r="AK57" s="6">
        <f t="shared" si="17"/>
        <v>20645.744692044624</v>
      </c>
      <c r="AL57" s="6">
        <f t="shared" si="18"/>
        <v>32059.806996310974</v>
      </c>
      <c r="AM57" s="6">
        <f t="shared" si="19"/>
        <v>26241.501438696927</v>
      </c>
      <c r="AN57" s="6">
        <f t="shared" si="20"/>
        <v>40982.166784011468</v>
      </c>
      <c r="AO57" s="6">
        <f t="shared" si="21"/>
        <v>63718.267164895369</v>
      </c>
      <c r="AP57" s="6">
        <f t="shared" si="22"/>
        <v>69087.803033431002</v>
      </c>
      <c r="AQ57" s="6">
        <f t="shared" si="23"/>
        <v>71616.980274297413</v>
      </c>
      <c r="AR57" s="6">
        <f t="shared" si="24"/>
        <v>61661.457431898685</v>
      </c>
      <c r="AS57" s="6">
        <f t="shared" si="25"/>
        <v>56909.738950694387</v>
      </c>
      <c r="AT57" s="6">
        <f t="shared" si="26"/>
        <v>70944.020060246636</v>
      </c>
      <c r="AU57" s="6"/>
      <c r="AV57" s="6">
        <f t="shared" si="15"/>
        <v>49</v>
      </c>
      <c r="AW57" s="6">
        <f t="shared" si="16"/>
        <v>513867</v>
      </c>
      <c r="AY57" s="23"/>
    </row>
    <row r="58" spans="2:51" x14ac:dyDescent="0.35">
      <c r="B58">
        <v>50</v>
      </c>
      <c r="C58" s="4">
        <f>'Luxury pizza per day'!B54*Parameters!$C$7</f>
        <v>19281.519264333965</v>
      </c>
      <c r="D58" s="4">
        <f>'Luxury pizza per day'!C54*Parameters!$C$7</f>
        <v>20066.21971248676</v>
      </c>
      <c r="E58" s="4">
        <f>'Luxury pizza per day'!D54*Parameters!$C$7</f>
        <v>22828.573906920166</v>
      </c>
      <c r="F58" s="4">
        <f>'Luxury pizza per day'!E54*Parameters!$C$7</f>
        <v>23583.962999605112</v>
      </c>
      <c r="G58" s="4">
        <f>'Luxury pizza per day'!F54*Parameters!$C$7</f>
        <v>22682.88303788863</v>
      </c>
      <c r="H58" s="4">
        <f>'Luxury pizza per day'!G54*Parameters!$C$7</f>
        <v>24925.208536729842</v>
      </c>
      <c r="I58" s="4">
        <f>'Luxury pizza per day'!H54*Parameters!$C$7</f>
        <v>27721.771815421558</v>
      </c>
      <c r="J58" s="4">
        <f>'Luxury pizza per day'!I54*Parameters!$C$7</f>
        <v>28266.814064826085</v>
      </c>
      <c r="K58" s="4">
        <f>'Luxury pizza per day'!J54*Parameters!$C$7</f>
        <v>30051.015922280763</v>
      </c>
      <c r="L58" s="4">
        <f>'Luxury pizza per day'!K54*Parameters!$C$7</f>
        <v>32883.006141995145</v>
      </c>
      <c r="M58" s="4"/>
      <c r="N58" s="47">
        <f>(Parameters!$D$15+Parameters!$D$17)*C58+Parameters!$D$18+Parameters!$C$6+Parameters!$D$21</f>
        <v>263611.39448250475</v>
      </c>
      <c r="O58" s="7">
        <f>(Parameters!$D$15+Parameters!$D$17)*D58+Parameters!$D$18+Parameters!$C$6</f>
        <v>254496.64784365069</v>
      </c>
      <c r="P58" s="7">
        <f>(Parameters!$D$15+Parameters!$D$17)*E58+Parameters!$D$18+Parameters!$C$6</f>
        <v>275214.30430190125</v>
      </c>
      <c r="Q58" s="7">
        <f>(Parameters!$D$15+Parameters!$D$17)*F58+Parameters!$D$18+Parameters!$C$6</f>
        <v>280879.72249703831</v>
      </c>
      <c r="R58" s="7">
        <f>(Parameters!$D$15+Parameters!$D$17)*G58+Parameters!$D$18+Parameters!$C$6</f>
        <v>274121.62278416473</v>
      </c>
      <c r="S58" s="7">
        <f>(Parameters!$D$15+Parameters!$D$17)*H58+Parameters!$D$18+Parameters!$C$6</f>
        <v>290939.06402547378</v>
      </c>
      <c r="T58" s="7">
        <f>(Parameters!$D$15+Parameters!$D$17)*I58+Parameters!$D$18+Parameters!$C$6</f>
        <v>311913.28861566167</v>
      </c>
      <c r="U58" s="7">
        <f>(Parameters!$D$15+Parameters!$D$17)*J58+Parameters!$D$18+Parameters!$C$6</f>
        <v>316001.10548619565</v>
      </c>
      <c r="V58" s="7">
        <f>(Parameters!$D$15+Parameters!$D$17)*K58+Parameters!$D$18+Parameters!$C$6</f>
        <v>329382.61941710568</v>
      </c>
      <c r="W58" s="7">
        <f>(Parameters!$D$15+Parameters!$D$17)*L58+Parameters!$D$18+Parameters!$C$6</f>
        <v>350622.54606496356</v>
      </c>
      <c r="Y58" s="7">
        <f>C58*Parameters!$D$16</f>
        <v>289029.97377236612</v>
      </c>
      <c r="Z58" s="7">
        <f>D58*Parameters!$D$16</f>
        <v>300792.63349017652</v>
      </c>
      <c r="AA58" s="7">
        <f>E58*Parameters!$D$16</f>
        <v>342200.32286473329</v>
      </c>
      <c r="AB58" s="7">
        <f>F58*Parameters!$D$16</f>
        <v>353523.60536408063</v>
      </c>
      <c r="AC58" s="7">
        <f>G58*Parameters!$D$16</f>
        <v>340016.41673795058</v>
      </c>
      <c r="AD58" s="7">
        <f>H58*Parameters!$D$16</f>
        <v>373628.87596558034</v>
      </c>
      <c r="AE58" s="7">
        <f>I58*Parameters!$D$16</f>
        <v>415549.35951316915</v>
      </c>
      <c r="AF58" s="7">
        <f>J58*Parameters!$D$16</f>
        <v>423719.54283174302</v>
      </c>
      <c r="AG58" s="7">
        <f>K58*Parameters!$D$16</f>
        <v>450464.72867498867</v>
      </c>
      <c r="AH58" s="7">
        <f>L58*Parameters!$D$16</f>
        <v>492916.26206850726</v>
      </c>
      <c r="AJ58" s="6">
        <f t="shared" si="14"/>
        <v>50</v>
      </c>
      <c r="AK58" s="6">
        <f t="shared" si="17"/>
        <v>25418.579289861373</v>
      </c>
      <c r="AL58" s="6">
        <f t="shared" si="18"/>
        <v>46295.985646525834</v>
      </c>
      <c r="AM58" s="6">
        <f t="shared" si="19"/>
        <v>66986.018562832032</v>
      </c>
      <c r="AN58" s="6">
        <f t="shared" si="20"/>
        <v>72643.882867042325</v>
      </c>
      <c r="AO58" s="6">
        <f t="shared" si="21"/>
        <v>65894.793953785847</v>
      </c>
      <c r="AP58" s="6">
        <f t="shared" si="22"/>
        <v>82689.811940106563</v>
      </c>
      <c r="AQ58" s="6">
        <f t="shared" si="23"/>
        <v>103636.07089750748</v>
      </c>
      <c r="AR58" s="6">
        <f t="shared" si="24"/>
        <v>107718.43734554737</v>
      </c>
      <c r="AS58" s="6">
        <f t="shared" si="25"/>
        <v>121082.10925788298</v>
      </c>
      <c r="AT58" s="6">
        <f t="shared" si="26"/>
        <v>142293.7160035437</v>
      </c>
      <c r="AU58" s="6"/>
      <c r="AV58" s="6">
        <f t="shared" si="15"/>
        <v>50</v>
      </c>
      <c r="AW58" s="6">
        <f t="shared" si="16"/>
        <v>834659</v>
      </c>
      <c r="AY58" s="23"/>
    </row>
    <row r="59" spans="2:51" x14ac:dyDescent="0.35">
      <c r="B59">
        <v>51</v>
      </c>
      <c r="C59" s="4">
        <f>'Luxury pizza per day'!B55*Parameters!$C$7</f>
        <v>18966.586557645533</v>
      </c>
      <c r="D59" s="4">
        <f>'Luxury pizza per day'!C55*Parameters!$C$7</f>
        <v>19170.974465386884</v>
      </c>
      <c r="E59" s="4">
        <f>'Luxury pizza per day'!D55*Parameters!$C$7</f>
        <v>21138.356336353183</v>
      </c>
      <c r="F59" s="4">
        <f>'Luxury pizza per day'!E55*Parameters!$C$7</f>
        <v>22059.487684492451</v>
      </c>
      <c r="G59" s="4">
        <f>'Luxury pizza per day'!F55*Parameters!$C$7</f>
        <v>22484.492905808023</v>
      </c>
      <c r="H59" s="4">
        <f>'Luxury pizza per day'!G55*Parameters!$C$7</f>
        <v>21488.722132499657</v>
      </c>
      <c r="I59" s="4">
        <f>'Luxury pizza per day'!H55*Parameters!$C$7</f>
        <v>19444.701903765421</v>
      </c>
      <c r="J59" s="4">
        <f>'Luxury pizza per day'!I55*Parameters!$C$7</f>
        <v>18368.047664196016</v>
      </c>
      <c r="K59" s="4">
        <f>'Luxury pizza per day'!J55*Parameters!$C$7</f>
        <v>18408.614104820888</v>
      </c>
      <c r="L59" s="4">
        <f>'Luxury pizza per day'!K55*Parameters!$C$7</f>
        <v>19881.092002957172</v>
      </c>
      <c r="M59" s="4"/>
      <c r="N59" s="47">
        <f>(Parameters!$D$15+Parameters!$D$17)*C59+Parameters!$D$18+Parameters!$C$6+Parameters!$D$21</f>
        <v>261249.3991823415</v>
      </c>
      <c r="O59" s="7">
        <f>(Parameters!$D$15+Parameters!$D$17)*D59+Parameters!$D$18+Parameters!$C$6</f>
        <v>247782.30849040163</v>
      </c>
      <c r="P59" s="7">
        <f>(Parameters!$D$15+Parameters!$D$17)*E59+Parameters!$D$18+Parameters!$C$6</f>
        <v>262537.67252264888</v>
      </c>
      <c r="Q59" s="7">
        <f>(Parameters!$D$15+Parameters!$D$17)*F59+Parameters!$D$18+Parameters!$C$6</f>
        <v>269446.15763369342</v>
      </c>
      <c r="R59" s="7">
        <f>(Parameters!$D$15+Parameters!$D$17)*G59+Parameters!$D$18+Parameters!$C$6</f>
        <v>272633.69679356017</v>
      </c>
      <c r="S59" s="7">
        <f>(Parameters!$D$15+Parameters!$D$17)*H59+Parameters!$D$18+Parameters!$C$6</f>
        <v>265165.41599374742</v>
      </c>
      <c r="T59" s="7">
        <f>(Parameters!$D$15+Parameters!$D$17)*I59+Parameters!$D$18+Parameters!$C$6</f>
        <v>249835.26427824065</v>
      </c>
      <c r="U59" s="7">
        <f>(Parameters!$D$15+Parameters!$D$17)*J59+Parameters!$D$18+Parameters!$C$6</f>
        <v>241760.35748147013</v>
      </c>
      <c r="V59" s="7">
        <f>(Parameters!$D$15+Parameters!$D$17)*K59+Parameters!$D$18+Parameters!$C$6</f>
        <v>242064.60578615667</v>
      </c>
      <c r="W59" s="7">
        <f>(Parameters!$D$15+Parameters!$D$17)*L59+Parameters!$D$18+Parameters!$C$6</f>
        <v>253108.19002217878</v>
      </c>
      <c r="Y59" s="7">
        <f>C59*Parameters!$D$16</f>
        <v>284309.13249910652</v>
      </c>
      <c r="Z59" s="7">
        <f>D59*Parameters!$D$16</f>
        <v>287372.90723614942</v>
      </c>
      <c r="AA59" s="7">
        <f>E59*Parameters!$D$16</f>
        <v>316863.96148193424</v>
      </c>
      <c r="AB59" s="7">
        <f>F59*Parameters!$D$16</f>
        <v>330671.72039054183</v>
      </c>
      <c r="AC59" s="7">
        <f>G59*Parameters!$D$16</f>
        <v>337042.5486580623</v>
      </c>
      <c r="AD59" s="7">
        <f>H59*Parameters!$D$16</f>
        <v>322115.94476616988</v>
      </c>
      <c r="AE59" s="7">
        <f>I59*Parameters!$D$16</f>
        <v>291476.08153744368</v>
      </c>
      <c r="AF59" s="7">
        <f>J59*Parameters!$D$16</f>
        <v>275337.03448629827</v>
      </c>
      <c r="AG59" s="7">
        <f>K59*Parameters!$D$16</f>
        <v>275945.1254312651</v>
      </c>
      <c r="AH59" s="7">
        <f>L59*Parameters!$D$16</f>
        <v>298017.56912432803</v>
      </c>
      <c r="AJ59" s="6">
        <f t="shared" si="14"/>
        <v>51</v>
      </c>
      <c r="AK59" s="6">
        <f t="shared" si="17"/>
        <v>23059.733316765021</v>
      </c>
      <c r="AL59" s="6">
        <f t="shared" si="18"/>
        <v>39590.59874574779</v>
      </c>
      <c r="AM59" s="6">
        <f t="shared" si="19"/>
        <v>54326.288959285361</v>
      </c>
      <c r="AN59" s="6">
        <f t="shared" si="20"/>
        <v>61225.562756848405</v>
      </c>
      <c r="AO59" s="6">
        <f t="shared" si="21"/>
        <v>64408.851864502125</v>
      </c>
      <c r="AP59" s="6">
        <f t="shared" si="22"/>
        <v>56950.528772422462</v>
      </c>
      <c r="AQ59" s="6">
        <f t="shared" si="23"/>
        <v>41640.817259203031</v>
      </c>
      <c r="AR59" s="6">
        <f t="shared" si="24"/>
        <v>33576.677004828147</v>
      </c>
      <c r="AS59" s="6">
        <f t="shared" si="25"/>
        <v>33880.519645108434</v>
      </c>
      <c r="AT59" s="6">
        <f t="shared" si="26"/>
        <v>44909.379102149251</v>
      </c>
      <c r="AU59" s="6"/>
      <c r="AV59" s="6">
        <f t="shared" si="15"/>
        <v>51</v>
      </c>
      <c r="AW59" s="6">
        <f t="shared" si="16"/>
        <v>453569</v>
      </c>
      <c r="AY59" s="23"/>
    </row>
    <row r="60" spans="2:51" x14ac:dyDescent="0.35">
      <c r="B60">
        <v>52</v>
      </c>
      <c r="C60" s="4">
        <f>'Luxury pizza per day'!B56*Parameters!$C$7</f>
        <v>17611.330460943336</v>
      </c>
      <c r="D60" s="4">
        <f>'Luxury pizza per day'!C56*Parameters!$C$7</f>
        <v>16157.4927827829</v>
      </c>
      <c r="E60" s="4">
        <f>'Luxury pizza per day'!D56*Parameters!$C$7</f>
        <v>16523.85529884676</v>
      </c>
      <c r="F60" s="4">
        <f>'Luxury pizza per day'!E56*Parameters!$C$7</f>
        <v>16340.033580002331</v>
      </c>
      <c r="G60" s="4">
        <f>'Luxury pizza per day'!F56*Parameters!$C$7</f>
        <v>16627.818690564854</v>
      </c>
      <c r="H60" s="4">
        <f>'Luxury pizza per day'!G56*Parameters!$C$7</f>
        <v>15755.502318485807</v>
      </c>
      <c r="I60" s="4">
        <f>'Luxury pizza per day'!H56*Parameters!$C$7</f>
        <v>15143.954309411714</v>
      </c>
      <c r="J60" s="4">
        <f>'Luxury pizza per day'!I56*Parameters!$C$7</f>
        <v>15746.704712759605</v>
      </c>
      <c r="K60" s="4">
        <f>'Luxury pizza per day'!J56*Parameters!$C$7</f>
        <v>16125.751409989221</v>
      </c>
      <c r="L60" s="4">
        <f>'Luxury pizza per day'!K56*Parameters!$C$7</f>
        <v>15583.302678124162</v>
      </c>
      <c r="M60" s="4"/>
      <c r="N60" s="47">
        <f>(Parameters!$D$15+Parameters!$D$17)*C60+Parameters!$D$18+Parameters!$C$6+Parameters!$D$21</f>
        <v>251084.97845707502</v>
      </c>
      <c r="O60" s="7">
        <f>(Parameters!$D$15+Parameters!$D$17)*D60+Parameters!$D$18+Parameters!$C$6</f>
        <v>225181.19587087174</v>
      </c>
      <c r="P60" s="7">
        <f>(Parameters!$D$15+Parameters!$D$17)*E60+Parameters!$D$18+Parameters!$C$6</f>
        <v>227928.91474135069</v>
      </c>
      <c r="Q60" s="7">
        <f>(Parameters!$D$15+Parameters!$D$17)*F60+Parameters!$D$18+Parameters!$C$6</f>
        <v>226550.25185001749</v>
      </c>
      <c r="R60" s="7">
        <f>(Parameters!$D$15+Parameters!$D$17)*G60+Parameters!$D$18+Parameters!$C$6</f>
        <v>228708.64017923642</v>
      </c>
      <c r="S60" s="7">
        <f>(Parameters!$D$15+Parameters!$D$17)*H60+Parameters!$D$18+Parameters!$C$6</f>
        <v>222166.26738864355</v>
      </c>
      <c r="T60" s="7">
        <f>(Parameters!$D$15+Parameters!$D$17)*I60+Parameters!$D$18+Parameters!$C$6</f>
        <v>217579.65732058784</v>
      </c>
      <c r="U60" s="7">
        <f>(Parameters!$D$15+Parameters!$D$17)*J60+Parameters!$D$18+Parameters!$C$6</f>
        <v>222100.28534569702</v>
      </c>
      <c r="V60" s="7">
        <f>(Parameters!$D$15+Parameters!$D$17)*K60+Parameters!$D$18+Parameters!$C$6</f>
        <v>224943.13557491917</v>
      </c>
      <c r="W60" s="7">
        <f>(Parameters!$D$15+Parameters!$D$17)*L60+Parameters!$D$18+Parameters!$C$6</f>
        <v>220874.77008593123</v>
      </c>
      <c r="Y60" s="7">
        <f>C60*Parameters!$D$16</f>
        <v>263993.84360954061</v>
      </c>
      <c r="Z60" s="7">
        <f>D60*Parameters!$D$16</f>
        <v>242200.81681391568</v>
      </c>
      <c r="AA60" s="7">
        <f>E60*Parameters!$D$16</f>
        <v>247692.59092971293</v>
      </c>
      <c r="AB60" s="7">
        <f>F60*Parameters!$D$16</f>
        <v>244937.10336423494</v>
      </c>
      <c r="AC60" s="7">
        <f>G60*Parameters!$D$16</f>
        <v>249251.00217156718</v>
      </c>
      <c r="AD60" s="7">
        <f>H60*Parameters!$D$16</f>
        <v>236174.97975410224</v>
      </c>
      <c r="AE60" s="7">
        <f>I60*Parameters!$D$16</f>
        <v>227007.8750980816</v>
      </c>
      <c r="AF60" s="7">
        <f>J60*Parameters!$D$16</f>
        <v>236043.10364426649</v>
      </c>
      <c r="AG60" s="7">
        <f>K60*Parameters!$D$16</f>
        <v>241725.01363573843</v>
      </c>
      <c r="AH60" s="7">
        <f>L60*Parameters!$D$16</f>
        <v>233593.70714508119</v>
      </c>
      <c r="AJ60" s="6">
        <f t="shared" si="14"/>
        <v>52</v>
      </c>
      <c r="AK60" s="6">
        <f t="shared" si="17"/>
        <v>12908.865152465587</v>
      </c>
      <c r="AL60" s="6">
        <f t="shared" si="18"/>
        <v>17019.620943043934</v>
      </c>
      <c r="AM60" s="6">
        <f t="shared" si="19"/>
        <v>19763.676188362238</v>
      </c>
      <c r="AN60" s="6">
        <f t="shared" si="20"/>
        <v>18386.851514217444</v>
      </c>
      <c r="AO60" s="6">
        <f t="shared" si="21"/>
        <v>20542.361992330756</v>
      </c>
      <c r="AP60" s="6">
        <f t="shared" si="22"/>
        <v>14008.71236545869</v>
      </c>
      <c r="AQ60" s="6">
        <f t="shared" si="23"/>
        <v>9428.2177774937591</v>
      </c>
      <c r="AR60" s="6">
        <f t="shared" si="24"/>
        <v>13942.818298569473</v>
      </c>
      <c r="AS60" s="6">
        <f t="shared" si="25"/>
        <v>16781.878060819261</v>
      </c>
      <c r="AT60" s="6">
        <f t="shared" si="26"/>
        <v>12718.937059149961</v>
      </c>
      <c r="AU60" s="6"/>
      <c r="AV60" s="6">
        <f t="shared" si="15"/>
        <v>52</v>
      </c>
      <c r="AW60" s="6">
        <f t="shared" si="16"/>
        <v>155502</v>
      </c>
      <c r="AY60" s="23"/>
    </row>
    <row r="61" spans="2:51" x14ac:dyDescent="0.35">
      <c r="B61">
        <v>53</v>
      </c>
      <c r="C61" s="4">
        <f>'Luxury pizza per day'!B57*Parameters!$C$7</f>
        <v>18993.194100089651</v>
      </c>
      <c r="D61" s="4">
        <f>'Luxury pizza per day'!C57*Parameters!$C$7</f>
        <v>19324.320064182895</v>
      </c>
      <c r="E61" s="4">
        <f>'Luxury pizza per day'!D57*Parameters!$C$7</f>
        <v>19878.928110101144</v>
      </c>
      <c r="F61" s="4">
        <f>'Luxury pizza per day'!E57*Parameters!$C$7</f>
        <v>20178.3082193431</v>
      </c>
      <c r="G61" s="4">
        <f>'Luxury pizza per day'!F57*Parameters!$C$7</f>
        <v>21448.645311221881</v>
      </c>
      <c r="H61" s="4">
        <f>'Luxury pizza per day'!G57*Parameters!$C$7</f>
        <v>24292.663532656232</v>
      </c>
      <c r="I61" s="4">
        <f>'Luxury pizza per day'!H57*Parameters!$C$7</f>
        <v>25014.872127741786</v>
      </c>
      <c r="J61" s="4">
        <f>'Luxury pizza per day'!I57*Parameters!$C$7</f>
        <v>23252.868921359866</v>
      </c>
      <c r="K61" s="4">
        <f>'Luxury pizza per day'!J57*Parameters!$C$7</f>
        <v>22649.165363305816</v>
      </c>
      <c r="L61" s="4">
        <f>'Luxury pizza per day'!K57*Parameters!$C$7</f>
        <v>24659.862097183755</v>
      </c>
      <c r="M61" s="4"/>
      <c r="N61" s="47">
        <f>(Parameters!$D$15+Parameters!$D$17)*C61+Parameters!$D$18+Parameters!$C$6+Parameters!$D$21</f>
        <v>261448.95575067238</v>
      </c>
      <c r="O61" s="7">
        <f>(Parameters!$D$15+Parameters!$D$17)*D61+Parameters!$D$18+Parameters!$C$6</f>
        <v>248932.4004813717</v>
      </c>
      <c r="P61" s="7">
        <f>(Parameters!$D$15+Parameters!$D$17)*E61+Parameters!$D$18+Parameters!$C$6</f>
        <v>253091.96082575858</v>
      </c>
      <c r="Q61" s="7">
        <f>(Parameters!$D$15+Parameters!$D$17)*F61+Parameters!$D$18+Parameters!$C$6</f>
        <v>255337.31164507326</v>
      </c>
      <c r="R61" s="7">
        <f>(Parameters!$D$15+Parameters!$D$17)*G61+Parameters!$D$18+Parameters!$C$6</f>
        <v>264864.83983416413</v>
      </c>
      <c r="S61" s="7">
        <f>(Parameters!$D$15+Parameters!$D$17)*H61+Parameters!$D$18+Parameters!$C$6</f>
        <v>286194.97649492172</v>
      </c>
      <c r="T61" s="7">
        <f>(Parameters!$D$15+Parameters!$D$17)*I61+Parameters!$D$18+Parameters!$C$6</f>
        <v>291611.54095806339</v>
      </c>
      <c r="U61" s="7">
        <f>(Parameters!$D$15+Parameters!$D$17)*J61+Parameters!$D$18+Parameters!$C$6</f>
        <v>278396.51691019896</v>
      </c>
      <c r="V61" s="7">
        <f>(Parameters!$D$15+Parameters!$D$17)*K61+Parameters!$D$18+Parameters!$C$6</f>
        <v>273868.74022479361</v>
      </c>
      <c r="W61" s="7">
        <f>(Parameters!$D$15+Parameters!$D$17)*L61+Parameters!$D$18+Parameters!$C$6</f>
        <v>288948.96572887816</v>
      </c>
      <c r="Y61" s="7">
        <f>C61*Parameters!$D$16</f>
        <v>284707.9795603439</v>
      </c>
      <c r="Z61" s="7">
        <f>D61*Parameters!$D$16</f>
        <v>289671.55776210158</v>
      </c>
      <c r="AA61" s="7">
        <f>E61*Parameters!$D$16</f>
        <v>297985.13237041613</v>
      </c>
      <c r="AB61" s="7">
        <f>F61*Parameters!$D$16</f>
        <v>302472.84020795306</v>
      </c>
      <c r="AC61" s="7">
        <f>G61*Parameters!$D$16</f>
        <v>321515.19321521599</v>
      </c>
      <c r="AD61" s="7">
        <f>H61*Parameters!$D$16</f>
        <v>364147.02635451691</v>
      </c>
      <c r="AE61" s="7">
        <f>I61*Parameters!$D$16</f>
        <v>374972.93319484941</v>
      </c>
      <c r="AF61" s="7">
        <f>J61*Parameters!$D$16</f>
        <v>348560.50513118441</v>
      </c>
      <c r="AG61" s="7">
        <f>K61*Parameters!$D$16</f>
        <v>339510.98879595421</v>
      </c>
      <c r="AH61" s="7">
        <f>L61*Parameters!$D$16</f>
        <v>369651.33283678448</v>
      </c>
      <c r="AJ61" s="6">
        <f t="shared" si="14"/>
        <v>53</v>
      </c>
      <c r="AK61" s="6">
        <f t="shared" si="17"/>
        <v>23259.023809671518</v>
      </c>
      <c r="AL61" s="6">
        <f t="shared" si="18"/>
        <v>40739.15728072988</v>
      </c>
      <c r="AM61" s="6">
        <f t="shared" si="19"/>
        <v>44893.171544657554</v>
      </c>
      <c r="AN61" s="6">
        <f t="shared" si="20"/>
        <v>47135.528562879801</v>
      </c>
      <c r="AO61" s="6">
        <f t="shared" si="21"/>
        <v>56650.353381051857</v>
      </c>
      <c r="AP61" s="6">
        <f t="shared" si="22"/>
        <v>77952.049859595194</v>
      </c>
      <c r="AQ61" s="6">
        <f t="shared" si="23"/>
        <v>83361.392236786021</v>
      </c>
      <c r="AR61" s="6">
        <f t="shared" si="24"/>
        <v>70163.988220985455</v>
      </c>
      <c r="AS61" s="6">
        <f t="shared" si="25"/>
        <v>65642.248571160599</v>
      </c>
      <c r="AT61" s="6">
        <f t="shared" si="26"/>
        <v>80702.367107906321</v>
      </c>
      <c r="AU61" s="6"/>
      <c r="AV61" s="6">
        <f t="shared" si="15"/>
        <v>53</v>
      </c>
      <c r="AW61" s="6">
        <f t="shared" si="16"/>
        <v>590499</v>
      </c>
      <c r="AY61" s="23"/>
    </row>
    <row r="62" spans="2:51" x14ac:dyDescent="0.35">
      <c r="B62">
        <v>54</v>
      </c>
      <c r="C62" s="4">
        <f>'Luxury pizza per day'!B58*Parameters!$C$7</f>
        <v>18247.427946682175</v>
      </c>
      <c r="D62" s="4">
        <f>'Luxury pizza per day'!C58*Parameters!$C$7</f>
        <v>16894.70954850363</v>
      </c>
      <c r="E62" s="4">
        <f>'Luxury pizza per day'!D58*Parameters!$C$7</f>
        <v>18375.775486535971</v>
      </c>
      <c r="F62" s="4">
        <f>'Luxury pizza per day'!E58*Parameters!$C$7</f>
        <v>20413.047552297146</v>
      </c>
      <c r="G62" s="4">
        <f>'Luxury pizza per day'!F58*Parameters!$C$7</f>
        <v>21404.159912486735</v>
      </c>
      <c r="H62" s="4">
        <f>'Luxury pizza per day'!G58*Parameters!$C$7</f>
        <v>20290.858064515065</v>
      </c>
      <c r="I62" s="4">
        <f>'Luxury pizza per day'!H58*Parameters!$C$7</f>
        <v>20141.858930128423</v>
      </c>
      <c r="J62" s="4">
        <f>'Luxury pizza per day'!I58*Parameters!$C$7</f>
        <v>19917.77077268354</v>
      </c>
      <c r="K62" s="4">
        <f>'Luxury pizza per day'!J58*Parameters!$C$7</f>
        <v>19211.39315254867</v>
      </c>
      <c r="L62" s="4">
        <f>'Luxury pizza per day'!K58*Parameters!$C$7</f>
        <v>18402.950778912469</v>
      </c>
      <c r="M62" s="4"/>
      <c r="N62" s="47">
        <f>(Parameters!$D$15+Parameters!$D$17)*C62+Parameters!$D$18+Parameters!$C$6+Parameters!$D$21</f>
        <v>255855.7096001163</v>
      </c>
      <c r="O62" s="7">
        <f>(Parameters!$D$15+Parameters!$D$17)*D62+Parameters!$D$18+Parameters!$C$6</f>
        <v>230710.32161377723</v>
      </c>
      <c r="P62" s="7">
        <f>(Parameters!$D$15+Parameters!$D$17)*E62+Parameters!$D$18+Parameters!$C$6</f>
        <v>241818.31614901978</v>
      </c>
      <c r="Q62" s="7">
        <f>(Parameters!$D$15+Parameters!$D$17)*F62+Parameters!$D$18+Parameters!$C$6</f>
        <v>257097.85664222861</v>
      </c>
      <c r="R62" s="7">
        <f>(Parameters!$D$15+Parameters!$D$17)*G62+Parameters!$D$18+Parameters!$C$6</f>
        <v>264531.19934365049</v>
      </c>
      <c r="S62" s="7">
        <f>(Parameters!$D$15+Parameters!$D$17)*H62+Parameters!$D$18+Parameters!$C$6</f>
        <v>256181.435483863</v>
      </c>
      <c r="T62" s="7">
        <f>(Parameters!$D$15+Parameters!$D$17)*I62+Parameters!$D$18+Parameters!$C$6</f>
        <v>255063.94197596319</v>
      </c>
      <c r="U62" s="7">
        <f>(Parameters!$D$15+Parameters!$D$17)*J62+Parameters!$D$18+Parameters!$C$6</f>
        <v>253383.28079512654</v>
      </c>
      <c r="V62" s="7">
        <f>(Parameters!$D$15+Parameters!$D$17)*K62+Parameters!$D$18+Parameters!$C$6</f>
        <v>248085.44864411501</v>
      </c>
      <c r="W62" s="7">
        <f>(Parameters!$D$15+Parameters!$D$17)*L62+Parameters!$D$18+Parameters!$C$6</f>
        <v>242022.13084184352</v>
      </c>
      <c r="Y62" s="7">
        <f>C62*Parameters!$D$16</f>
        <v>273528.94492076582</v>
      </c>
      <c r="Z62" s="7">
        <f>D62*Parameters!$D$16</f>
        <v>253251.69613206942</v>
      </c>
      <c r="AA62" s="7">
        <f>E62*Parameters!$D$16</f>
        <v>275452.87454317423</v>
      </c>
      <c r="AB62" s="7">
        <f>F62*Parameters!$D$16</f>
        <v>305991.58280893421</v>
      </c>
      <c r="AC62" s="7">
        <f>G62*Parameters!$D$16</f>
        <v>320848.35708817618</v>
      </c>
      <c r="AD62" s="7">
        <f>H62*Parameters!$D$16</f>
        <v>304159.96238708083</v>
      </c>
      <c r="AE62" s="7">
        <f>I62*Parameters!$D$16</f>
        <v>301926.46536262508</v>
      </c>
      <c r="AF62" s="7">
        <f>J62*Parameters!$D$16</f>
        <v>298567.38388252625</v>
      </c>
      <c r="AG62" s="7">
        <f>K62*Parameters!$D$16</f>
        <v>287978.78335670457</v>
      </c>
      <c r="AH62" s="7">
        <f>L62*Parameters!$D$16</f>
        <v>275860.23217589792</v>
      </c>
      <c r="AJ62" s="6">
        <f t="shared" si="14"/>
        <v>54</v>
      </c>
      <c r="AK62" s="6">
        <f t="shared" si="17"/>
        <v>17673.235320649517</v>
      </c>
      <c r="AL62" s="6">
        <f t="shared" si="18"/>
        <v>22541.374518292199</v>
      </c>
      <c r="AM62" s="6">
        <f t="shared" si="19"/>
        <v>33634.558394154446</v>
      </c>
      <c r="AN62" s="6">
        <f t="shared" si="20"/>
        <v>48893.726166705601</v>
      </c>
      <c r="AO62" s="6">
        <f t="shared" si="21"/>
        <v>56317.157744525699</v>
      </c>
      <c r="AP62" s="6">
        <f t="shared" si="22"/>
        <v>47978.526903217833</v>
      </c>
      <c r="AQ62" s="6">
        <f t="shared" si="23"/>
        <v>46862.523386661895</v>
      </c>
      <c r="AR62" s="6">
        <f t="shared" si="24"/>
        <v>45184.103087399708</v>
      </c>
      <c r="AS62" s="6">
        <f t="shared" si="25"/>
        <v>39893.334712589567</v>
      </c>
      <c r="AT62" s="6">
        <f t="shared" si="26"/>
        <v>33838.101334054401</v>
      </c>
      <c r="AU62" s="6"/>
      <c r="AV62" s="6">
        <f t="shared" si="15"/>
        <v>54</v>
      </c>
      <c r="AW62" s="6">
        <f t="shared" si="16"/>
        <v>392817</v>
      </c>
      <c r="AY62" s="23"/>
    </row>
    <row r="63" spans="2:51" x14ac:dyDescent="0.35">
      <c r="B63">
        <v>55</v>
      </c>
      <c r="C63" s="4">
        <f>'Luxury pizza per day'!B59*Parameters!$C$7</f>
        <v>19705.695853828445</v>
      </c>
      <c r="D63" s="4">
        <f>'Luxury pizza per day'!C59*Parameters!$C$7</f>
        <v>20703.296823558416</v>
      </c>
      <c r="E63" s="4">
        <f>'Luxury pizza per day'!D59*Parameters!$C$7</f>
        <v>22645.012847225182</v>
      </c>
      <c r="F63" s="4">
        <f>'Luxury pizza per day'!E59*Parameters!$C$7</f>
        <v>24545.027469760582</v>
      </c>
      <c r="G63" s="4">
        <f>'Luxury pizza per day'!F59*Parameters!$C$7</f>
        <v>26375.582408111397</v>
      </c>
      <c r="H63" s="4">
        <f>'Luxury pizza per day'!G59*Parameters!$C$7</f>
        <v>25404.721310759385</v>
      </c>
      <c r="I63" s="4">
        <f>'Luxury pizza per day'!H59*Parameters!$C$7</f>
        <v>26667.080698006128</v>
      </c>
      <c r="J63" s="4">
        <f>'Luxury pizza per day'!I59*Parameters!$C$7</f>
        <v>26637.005835344466</v>
      </c>
      <c r="K63" s="4">
        <f>'Luxury pizza per day'!J59*Parameters!$C$7</f>
        <v>25298.490523976212</v>
      </c>
      <c r="L63" s="4">
        <f>'Luxury pizza per day'!K59*Parameters!$C$7</f>
        <v>27240.741291721879</v>
      </c>
      <c r="M63" s="4"/>
      <c r="N63" s="47">
        <f>(Parameters!$D$15+Parameters!$D$17)*C63+Parameters!$D$18+Parameters!$C$6+Parameters!$D$21</f>
        <v>266792.71890371334</v>
      </c>
      <c r="O63" s="7">
        <f>(Parameters!$D$15+Parameters!$D$17)*D63+Parameters!$D$18+Parameters!$C$6</f>
        <v>259274.72617668813</v>
      </c>
      <c r="P63" s="7">
        <f>(Parameters!$D$15+Parameters!$D$17)*E63+Parameters!$D$18+Parameters!$C$6</f>
        <v>273837.59635418886</v>
      </c>
      <c r="Q63" s="7">
        <f>(Parameters!$D$15+Parameters!$D$17)*F63+Parameters!$D$18+Parameters!$C$6</f>
        <v>288087.70602320437</v>
      </c>
      <c r="R63" s="7">
        <f>(Parameters!$D$15+Parameters!$D$17)*G63+Parameters!$D$18+Parameters!$C$6</f>
        <v>301816.86806083546</v>
      </c>
      <c r="S63" s="7">
        <f>(Parameters!$D$15+Parameters!$D$17)*H63+Parameters!$D$18+Parameters!$C$6</f>
        <v>294535.40983069537</v>
      </c>
      <c r="T63" s="7">
        <f>(Parameters!$D$15+Parameters!$D$17)*I63+Parameters!$D$18+Parameters!$C$6</f>
        <v>304003.10523504595</v>
      </c>
      <c r="U63" s="7">
        <f>(Parameters!$D$15+Parameters!$D$17)*J63+Parameters!$D$18+Parameters!$C$6</f>
        <v>303777.54376508348</v>
      </c>
      <c r="V63" s="7">
        <f>(Parameters!$D$15+Parameters!$D$17)*K63+Parameters!$D$18+Parameters!$C$6</f>
        <v>293738.67892982159</v>
      </c>
      <c r="W63" s="7">
        <f>(Parameters!$D$15+Parameters!$D$17)*L63+Parameters!$D$18+Parameters!$C$6</f>
        <v>308305.55968791409</v>
      </c>
      <c r="Y63" s="7">
        <f>C63*Parameters!$D$16</f>
        <v>295388.38084888842</v>
      </c>
      <c r="Z63" s="7">
        <f>D63*Parameters!$D$16</f>
        <v>310342.41938514065</v>
      </c>
      <c r="AA63" s="7">
        <f>E63*Parameters!$D$16</f>
        <v>339448.74257990549</v>
      </c>
      <c r="AB63" s="7">
        <f>F63*Parameters!$D$16</f>
        <v>367929.96177171113</v>
      </c>
      <c r="AC63" s="7">
        <f>G63*Parameters!$D$16</f>
        <v>395369.98029758985</v>
      </c>
      <c r="AD63" s="7">
        <f>H63*Parameters!$D$16</f>
        <v>380816.77244828321</v>
      </c>
      <c r="AE63" s="7">
        <f>I63*Parameters!$D$16</f>
        <v>399739.53966311185</v>
      </c>
      <c r="AF63" s="7">
        <f>J63*Parameters!$D$16</f>
        <v>399288.71747181355</v>
      </c>
      <c r="AG63" s="7">
        <f>K63*Parameters!$D$16</f>
        <v>379224.3729544034</v>
      </c>
      <c r="AH63" s="7">
        <f>L63*Parameters!$D$16</f>
        <v>408338.71196291095</v>
      </c>
      <c r="AJ63" s="6">
        <f t="shared" si="14"/>
        <v>55</v>
      </c>
      <c r="AK63" s="6">
        <f t="shared" si="17"/>
        <v>28595.661945175088</v>
      </c>
      <c r="AL63" s="6">
        <f t="shared" si="18"/>
        <v>51067.693208452518</v>
      </c>
      <c r="AM63" s="6">
        <f t="shared" si="19"/>
        <v>65611.146225716628</v>
      </c>
      <c r="AN63" s="6">
        <f t="shared" si="20"/>
        <v>79842.255748506752</v>
      </c>
      <c r="AO63" s="6">
        <f t="shared" si="21"/>
        <v>93553.112236754387</v>
      </c>
      <c r="AP63" s="6">
        <f t="shared" si="22"/>
        <v>86281.362617587845</v>
      </c>
      <c r="AQ63" s="6">
        <f t="shared" si="23"/>
        <v>95736.434428065899</v>
      </c>
      <c r="AR63" s="6">
        <f t="shared" si="24"/>
        <v>95511.173706730071</v>
      </c>
      <c r="AS63" s="6">
        <f t="shared" si="25"/>
        <v>85485.694024581811</v>
      </c>
      <c r="AT63" s="6">
        <f t="shared" si="26"/>
        <v>100033.15227499686</v>
      </c>
      <c r="AU63" s="6"/>
      <c r="AV63" s="6">
        <f t="shared" si="15"/>
        <v>55</v>
      </c>
      <c r="AW63" s="6">
        <f t="shared" si="16"/>
        <v>781718</v>
      </c>
      <c r="AY63" s="23"/>
    </row>
    <row r="64" spans="2:51" x14ac:dyDescent="0.35">
      <c r="B64">
        <v>56</v>
      </c>
      <c r="C64" s="4">
        <f>'Luxury pizza per day'!B60*Parameters!$C$7</f>
        <v>18861.589155536793</v>
      </c>
      <c r="D64" s="4">
        <f>'Luxury pizza per day'!C60*Parameters!$C$7</f>
        <v>17800.198352041971</v>
      </c>
      <c r="E64" s="4">
        <f>'Luxury pizza per day'!D60*Parameters!$C$7</f>
        <v>17584.61608672448</v>
      </c>
      <c r="F64" s="4">
        <f>'Luxury pizza per day'!E60*Parameters!$C$7</f>
        <v>16264.372517171643</v>
      </c>
      <c r="G64" s="4">
        <f>'Luxury pizza per day'!F60*Parameters!$C$7</f>
        <v>15824.712769276483</v>
      </c>
      <c r="H64" s="4">
        <f>'Luxury pizza per day'!G60*Parameters!$C$7</f>
        <v>15115.244732245901</v>
      </c>
      <c r="I64" s="4">
        <f>'Luxury pizza per day'!H60*Parameters!$C$7</f>
        <v>14036.783542638243</v>
      </c>
      <c r="J64" s="4">
        <f>'Luxury pizza per day'!I60*Parameters!$C$7</f>
        <v>15396.634311185953</v>
      </c>
      <c r="K64" s="4">
        <f>'Luxury pizza per day'!J60*Parameters!$C$7</f>
        <v>17274.670157143668</v>
      </c>
      <c r="L64" s="4">
        <f>'Luxury pizza per day'!K60*Parameters!$C$7</f>
        <v>19937.817397212722</v>
      </c>
      <c r="M64" s="4"/>
      <c r="N64" s="47">
        <f>(Parameters!$D$15+Parameters!$D$17)*C64+Parameters!$D$18+Parameters!$C$6+Parameters!$D$21</f>
        <v>260461.91866652595</v>
      </c>
      <c r="O64" s="7">
        <f>(Parameters!$D$15+Parameters!$D$17)*D64+Parameters!$D$18+Parameters!$C$6</f>
        <v>237501.48764031479</v>
      </c>
      <c r="P64" s="7">
        <f>(Parameters!$D$15+Parameters!$D$17)*E64+Parameters!$D$18+Parameters!$C$6</f>
        <v>235884.62065043359</v>
      </c>
      <c r="Q64" s="7">
        <f>(Parameters!$D$15+Parameters!$D$17)*F64+Parameters!$D$18+Parameters!$C$6</f>
        <v>225982.79387878731</v>
      </c>
      <c r="R64" s="7">
        <f>(Parameters!$D$15+Parameters!$D$17)*G64+Parameters!$D$18+Parameters!$C$6</f>
        <v>222685.34576957361</v>
      </c>
      <c r="S64" s="7">
        <f>(Parameters!$D$15+Parameters!$D$17)*H64+Parameters!$D$18+Parameters!$C$6</f>
        <v>217364.33549184428</v>
      </c>
      <c r="T64" s="7">
        <f>(Parameters!$D$15+Parameters!$D$17)*I64+Parameters!$D$18+Parameters!$C$6</f>
        <v>209275.87656978681</v>
      </c>
      <c r="U64" s="7">
        <f>(Parameters!$D$15+Parameters!$D$17)*J64+Parameters!$D$18+Parameters!$C$6</f>
        <v>219474.75733389467</v>
      </c>
      <c r="V64" s="7">
        <f>(Parameters!$D$15+Parameters!$D$17)*K64+Parameters!$D$18+Parameters!$C$6</f>
        <v>233560.02617857751</v>
      </c>
      <c r="W64" s="7">
        <f>(Parameters!$D$15+Parameters!$D$17)*L64+Parameters!$D$18+Parameters!$C$6</f>
        <v>253533.63047909542</v>
      </c>
      <c r="Y64" s="7">
        <f>C64*Parameters!$D$16</f>
        <v>282735.22144149651</v>
      </c>
      <c r="Z64" s="7">
        <f>D64*Parameters!$D$16</f>
        <v>266824.97329710913</v>
      </c>
      <c r="AA64" s="7">
        <f>E64*Parameters!$D$16</f>
        <v>263593.39513999998</v>
      </c>
      <c r="AB64" s="7">
        <f>F64*Parameters!$D$16</f>
        <v>243802.94403240294</v>
      </c>
      <c r="AC64" s="7">
        <f>G64*Parameters!$D$16</f>
        <v>237212.44441145449</v>
      </c>
      <c r="AD64" s="7">
        <f>H64*Parameters!$D$16</f>
        <v>226577.51853636606</v>
      </c>
      <c r="AE64" s="7">
        <f>I64*Parameters!$D$16</f>
        <v>210411.38530414726</v>
      </c>
      <c r="AF64" s="7">
        <f>J64*Parameters!$D$16</f>
        <v>230795.54832467745</v>
      </c>
      <c r="AG64" s="7">
        <f>K64*Parameters!$D$16</f>
        <v>258947.30565558359</v>
      </c>
      <c r="AH64" s="7">
        <f>L64*Parameters!$D$16</f>
        <v>298867.8827842187</v>
      </c>
      <c r="AJ64" s="6">
        <f t="shared" si="14"/>
        <v>56</v>
      </c>
      <c r="AK64" s="6">
        <f t="shared" si="17"/>
        <v>22273.302774970565</v>
      </c>
      <c r="AL64" s="6">
        <f t="shared" si="18"/>
        <v>29323.485656794335</v>
      </c>
      <c r="AM64" s="6">
        <f t="shared" si="19"/>
        <v>27708.774489566393</v>
      </c>
      <c r="AN64" s="6">
        <f t="shared" si="20"/>
        <v>17820.150153615628</v>
      </c>
      <c r="AO64" s="6">
        <f t="shared" si="21"/>
        <v>14527.098641880875</v>
      </c>
      <c r="AP64" s="6">
        <f t="shared" si="22"/>
        <v>9213.1830445217784</v>
      </c>
      <c r="AQ64" s="6">
        <f t="shared" si="23"/>
        <v>1135.5087343604537</v>
      </c>
      <c r="AR64" s="6">
        <f t="shared" si="24"/>
        <v>11320.790990782785</v>
      </c>
      <c r="AS64" s="6">
        <f t="shared" si="25"/>
        <v>25387.279477006086</v>
      </c>
      <c r="AT64" s="6">
        <f t="shared" si="26"/>
        <v>45334.252305123286</v>
      </c>
      <c r="AU64" s="6"/>
      <c r="AV64" s="6">
        <f t="shared" si="15"/>
        <v>56</v>
      </c>
      <c r="AW64" s="6">
        <f t="shared" si="16"/>
        <v>204044</v>
      </c>
      <c r="AY64" s="23"/>
    </row>
    <row r="65" spans="2:51" x14ac:dyDescent="0.35">
      <c r="B65">
        <v>57</v>
      </c>
      <c r="C65" s="4">
        <f>'Luxury pizza per day'!B61*Parameters!$C$7</f>
        <v>19873.767368157954</v>
      </c>
      <c r="D65" s="4">
        <f>'Luxury pizza per day'!C61*Parameters!$C$7</f>
        <v>19893.247842784098</v>
      </c>
      <c r="E65" s="4">
        <f>'Luxury pizza per day'!D61*Parameters!$C$7</f>
        <v>19339.92432073555</v>
      </c>
      <c r="F65" s="4">
        <f>'Luxury pizza per day'!E61*Parameters!$C$7</f>
        <v>21015.708848537237</v>
      </c>
      <c r="G65" s="4">
        <f>'Luxury pizza per day'!F61*Parameters!$C$7</f>
        <v>21684.61941605229</v>
      </c>
      <c r="H65" s="4">
        <f>'Luxury pizza per day'!G61*Parameters!$C$7</f>
        <v>20790.567356575582</v>
      </c>
      <c r="I65" s="4">
        <f>'Luxury pizza per day'!H61*Parameters!$C$7</f>
        <v>18967.56159930363</v>
      </c>
      <c r="J65" s="4">
        <f>'Luxury pizza per day'!I61*Parameters!$C$7</f>
        <v>17011.47232255834</v>
      </c>
      <c r="K65" s="4">
        <f>'Luxury pizza per day'!J61*Parameters!$C$7</f>
        <v>15233.467409446073</v>
      </c>
      <c r="L65" s="4">
        <f>'Luxury pizza per day'!K61*Parameters!$C$7</f>
        <v>15252.690227488863</v>
      </c>
      <c r="M65" s="4"/>
      <c r="N65" s="47">
        <f>(Parameters!$D$15+Parameters!$D$17)*C65+Parameters!$D$18+Parameters!$C$6+Parameters!$D$21</f>
        <v>268053.25526118465</v>
      </c>
      <c r="O65" s="7">
        <f>(Parameters!$D$15+Parameters!$D$17)*D65+Parameters!$D$18+Parameters!$C$6</f>
        <v>253199.35882088073</v>
      </c>
      <c r="P65" s="7">
        <f>(Parameters!$D$15+Parameters!$D$17)*E65+Parameters!$D$18+Parameters!$C$6</f>
        <v>249049.43240551662</v>
      </c>
      <c r="Q65" s="7">
        <f>(Parameters!$D$15+Parameters!$D$17)*F65+Parameters!$D$18+Parameters!$C$6</f>
        <v>261617.81636402928</v>
      </c>
      <c r="R65" s="7">
        <f>(Parameters!$D$15+Parameters!$D$17)*G65+Parameters!$D$18+Parameters!$C$6</f>
        <v>266634.64562039217</v>
      </c>
      <c r="S65" s="7">
        <f>(Parameters!$D$15+Parameters!$D$17)*H65+Parameters!$D$18+Parameters!$C$6</f>
        <v>259929.25517431687</v>
      </c>
      <c r="T65" s="7">
        <f>(Parameters!$D$15+Parameters!$D$17)*I65+Parameters!$D$18+Parameters!$C$6</f>
        <v>246256.71199477723</v>
      </c>
      <c r="U65" s="7">
        <f>(Parameters!$D$15+Parameters!$D$17)*J65+Parameters!$D$18+Parameters!$C$6</f>
        <v>231586.04241918755</v>
      </c>
      <c r="V65" s="7">
        <f>(Parameters!$D$15+Parameters!$D$17)*K65+Parameters!$D$18+Parameters!$C$6</f>
        <v>218251.00557084556</v>
      </c>
      <c r="W65" s="7">
        <f>(Parameters!$D$15+Parameters!$D$17)*L65+Parameters!$D$18+Parameters!$C$6</f>
        <v>218395.17670616647</v>
      </c>
      <c r="Y65" s="7">
        <f>C65*Parameters!$D$16</f>
        <v>297907.77284868772</v>
      </c>
      <c r="Z65" s="7">
        <f>D65*Parameters!$D$16</f>
        <v>298199.78516333364</v>
      </c>
      <c r="AA65" s="7">
        <f>E65*Parameters!$D$16</f>
        <v>289905.46556782589</v>
      </c>
      <c r="AB65" s="7">
        <f>F65*Parameters!$D$16</f>
        <v>315025.47563957318</v>
      </c>
      <c r="AC65" s="7">
        <f>G65*Parameters!$D$16</f>
        <v>325052.44504662382</v>
      </c>
      <c r="AD65" s="7">
        <f>H65*Parameters!$D$16</f>
        <v>311650.604675068</v>
      </c>
      <c r="AE65" s="7">
        <f>I65*Parameters!$D$16</f>
        <v>284323.74837356142</v>
      </c>
      <c r="AF65" s="7">
        <f>J65*Parameters!$D$16</f>
        <v>255001.97011514951</v>
      </c>
      <c r="AG65" s="7">
        <f>K65*Parameters!$D$16</f>
        <v>228349.67646759664</v>
      </c>
      <c r="AH65" s="7">
        <f>L65*Parameters!$D$16</f>
        <v>228637.82651005808</v>
      </c>
      <c r="AJ65" s="6">
        <f t="shared" si="14"/>
        <v>57</v>
      </c>
      <c r="AK65" s="6">
        <f t="shared" si="17"/>
        <v>29854.517587503069</v>
      </c>
      <c r="AL65" s="6">
        <f t="shared" si="18"/>
        <v>45000.426342452905</v>
      </c>
      <c r="AM65" s="6">
        <f t="shared" si="19"/>
        <v>40856.033162309264</v>
      </c>
      <c r="AN65" s="6">
        <f t="shared" si="20"/>
        <v>53407.659275543905</v>
      </c>
      <c r="AO65" s="6">
        <f t="shared" si="21"/>
        <v>58417.79942623165</v>
      </c>
      <c r="AP65" s="6">
        <f t="shared" si="22"/>
        <v>51721.349500751123</v>
      </c>
      <c r="AQ65" s="6">
        <f t="shared" si="23"/>
        <v>38067.036378784192</v>
      </c>
      <c r="AR65" s="6">
        <f t="shared" si="24"/>
        <v>23415.92769596196</v>
      </c>
      <c r="AS65" s="6">
        <f t="shared" si="25"/>
        <v>10098.670896751079</v>
      </c>
      <c r="AT65" s="6">
        <f t="shared" si="26"/>
        <v>10242.649803891603</v>
      </c>
      <c r="AU65" s="6"/>
      <c r="AV65" s="6">
        <f t="shared" si="15"/>
        <v>57</v>
      </c>
      <c r="AW65" s="6">
        <f t="shared" si="16"/>
        <v>361082</v>
      </c>
      <c r="AY65" s="23"/>
    </row>
    <row r="66" spans="2:51" x14ac:dyDescent="0.35">
      <c r="B66">
        <v>58</v>
      </c>
      <c r="C66" s="4">
        <f>'Luxury pizza per day'!B62*Parameters!$C$7</f>
        <v>18088.265620102924</v>
      </c>
      <c r="D66" s="4">
        <f>'Luxury pizza per day'!C62*Parameters!$C$7</f>
        <v>18194.081002789848</v>
      </c>
      <c r="E66" s="4">
        <f>'Luxury pizza per day'!D62*Parameters!$C$7</f>
        <v>18363.510677393824</v>
      </c>
      <c r="F66" s="4">
        <f>'Luxury pizza per day'!E62*Parameters!$C$7</f>
        <v>19213.357934127976</v>
      </c>
      <c r="G66" s="4">
        <f>'Luxury pizza per day'!F62*Parameters!$C$7</f>
        <v>21935.886490355635</v>
      </c>
      <c r="H66" s="4">
        <f>'Luxury pizza per day'!G62*Parameters!$C$7</f>
        <v>22677.693245917399</v>
      </c>
      <c r="I66" s="4">
        <f>'Luxury pizza per day'!H62*Parameters!$C$7</f>
        <v>21560.795290056874</v>
      </c>
      <c r="J66" s="4">
        <f>'Luxury pizza per day'!I62*Parameters!$C$7</f>
        <v>21097.241707982583</v>
      </c>
      <c r="K66" s="4">
        <f>'Luxury pizza per day'!J62*Parameters!$C$7</f>
        <v>21058.985638919603</v>
      </c>
      <c r="L66" s="4">
        <f>'Luxury pizza per day'!K62*Parameters!$C$7</f>
        <v>22965.748730848474</v>
      </c>
      <c r="M66" s="4"/>
      <c r="N66" s="47">
        <f>(Parameters!$D$15+Parameters!$D$17)*C66+Parameters!$D$18+Parameters!$C$6+Parameters!$D$21</f>
        <v>254661.99215077193</v>
      </c>
      <c r="O66" s="7">
        <f>(Parameters!$D$15+Parameters!$D$17)*D66+Parameters!$D$18+Parameters!$C$6</f>
        <v>240455.60752092386</v>
      </c>
      <c r="P66" s="7">
        <f>(Parameters!$D$15+Parameters!$D$17)*E66+Parameters!$D$18+Parameters!$C$6</f>
        <v>241726.33008045368</v>
      </c>
      <c r="Q66" s="7">
        <f>(Parameters!$D$15+Parameters!$D$17)*F66+Parameters!$D$18+Parameters!$C$6</f>
        <v>248100.18450595983</v>
      </c>
      <c r="R66" s="7">
        <f>(Parameters!$D$15+Parameters!$D$17)*G66+Parameters!$D$18+Parameters!$C$6</f>
        <v>268519.14867766725</v>
      </c>
      <c r="S66" s="7">
        <f>(Parameters!$D$15+Parameters!$D$17)*H66+Parameters!$D$18+Parameters!$C$6</f>
        <v>274082.69934438053</v>
      </c>
      <c r="T66" s="7">
        <f>(Parameters!$D$15+Parameters!$D$17)*I66+Parameters!$D$18+Parameters!$C$6</f>
        <v>265705.9646754266</v>
      </c>
      <c r="U66" s="7">
        <f>(Parameters!$D$15+Parameters!$D$17)*J66+Parameters!$D$18+Parameters!$C$6</f>
        <v>262229.31280986936</v>
      </c>
      <c r="V66" s="7">
        <f>(Parameters!$D$15+Parameters!$D$17)*K66+Parameters!$D$18+Parameters!$C$6</f>
        <v>261942.39229189703</v>
      </c>
      <c r="W66" s="7">
        <f>(Parameters!$D$15+Parameters!$D$17)*L66+Parameters!$D$18+Parameters!$C$6</f>
        <v>276243.11548136355</v>
      </c>
      <c r="Y66" s="7">
        <f>C66*Parameters!$D$16</f>
        <v>271143.10164534283</v>
      </c>
      <c r="Z66" s="7">
        <f>D66*Parameters!$D$16</f>
        <v>272729.27423181984</v>
      </c>
      <c r="AA66" s="7">
        <f>E66*Parameters!$D$16</f>
        <v>275269.02505413344</v>
      </c>
      <c r="AB66" s="7">
        <f>F66*Parameters!$D$16</f>
        <v>288008.23543257837</v>
      </c>
      <c r="AC66" s="7">
        <f>G66*Parameters!$D$16</f>
        <v>328818.938490431</v>
      </c>
      <c r="AD66" s="7">
        <f>H66*Parameters!$D$16</f>
        <v>339938.62175630179</v>
      </c>
      <c r="AE66" s="7">
        <f>I66*Parameters!$D$16</f>
        <v>323196.32139795256</v>
      </c>
      <c r="AF66" s="7">
        <f>J66*Parameters!$D$16</f>
        <v>316247.65320265893</v>
      </c>
      <c r="AG66" s="7">
        <f>K66*Parameters!$D$16</f>
        <v>315674.19472740486</v>
      </c>
      <c r="AH66" s="7">
        <f>L66*Parameters!$D$16</f>
        <v>344256.57347541861</v>
      </c>
      <c r="AJ66" s="6">
        <f t="shared" si="14"/>
        <v>58</v>
      </c>
      <c r="AK66" s="6">
        <f t="shared" si="17"/>
        <v>16481.109494570905</v>
      </c>
      <c r="AL66" s="6">
        <f t="shared" si="18"/>
        <v>32273.666710895981</v>
      </c>
      <c r="AM66" s="6">
        <f t="shared" si="19"/>
        <v>33542.694973679754</v>
      </c>
      <c r="AN66" s="6">
        <f t="shared" si="20"/>
        <v>39908.05092661854</v>
      </c>
      <c r="AO66" s="6">
        <f t="shared" si="21"/>
        <v>60299.789812763745</v>
      </c>
      <c r="AP66" s="6">
        <f t="shared" si="22"/>
        <v>65855.922411921259</v>
      </c>
      <c r="AQ66" s="6">
        <f t="shared" si="23"/>
        <v>57490.356722525961</v>
      </c>
      <c r="AR66" s="6">
        <f t="shared" si="24"/>
        <v>54018.340392789571</v>
      </c>
      <c r="AS66" s="6">
        <f t="shared" si="25"/>
        <v>53731.802435507823</v>
      </c>
      <c r="AT66" s="6">
        <f t="shared" si="26"/>
        <v>68013.457994055061</v>
      </c>
      <c r="AU66" s="6"/>
      <c r="AV66" s="6">
        <f t="shared" si="15"/>
        <v>58</v>
      </c>
      <c r="AW66" s="6">
        <f t="shared" si="16"/>
        <v>481615</v>
      </c>
      <c r="AY66" s="23"/>
    </row>
    <row r="67" spans="2:51" x14ac:dyDescent="0.35">
      <c r="B67">
        <v>59</v>
      </c>
      <c r="C67" s="4">
        <f>'Luxury pizza per day'!B63*Parameters!$C$7</f>
        <v>20027.708169291931</v>
      </c>
      <c r="D67" s="4">
        <f>'Luxury pizza per day'!C63*Parameters!$C$7</f>
        <v>20584.933893880974</v>
      </c>
      <c r="E67" s="4">
        <f>'Luxury pizza per day'!D63*Parameters!$C$7</f>
        <v>22225.119484227998</v>
      </c>
      <c r="F67" s="4">
        <f>'Luxury pizza per day'!E63*Parameters!$C$7</f>
        <v>25634.219273156061</v>
      </c>
      <c r="G67" s="4">
        <f>'Luxury pizza per day'!F63*Parameters!$C$7</f>
        <v>28777.001178527018</v>
      </c>
      <c r="H67" s="4">
        <f>'Luxury pizza per day'!G63*Parameters!$C$7</f>
        <v>28621.44972951457</v>
      </c>
      <c r="I67" s="4">
        <f>'Luxury pizza per day'!H63*Parameters!$C$7</f>
        <v>27840.494747236207</v>
      </c>
      <c r="J67" s="4">
        <f>'Luxury pizza per day'!I63*Parameters!$C$7</f>
        <v>31118.552750879626</v>
      </c>
      <c r="K67" s="4">
        <f>'Luxury pizza per day'!J63*Parameters!$C$7</f>
        <v>34120.703439750781</v>
      </c>
      <c r="L67" s="4">
        <f>'Luxury pizza per day'!K63*Parameters!$C$7</f>
        <v>32249.241390209158</v>
      </c>
      <c r="M67" s="4"/>
      <c r="N67" s="47">
        <f>(Parameters!$D$15+Parameters!$D$17)*C67+Parameters!$D$18+Parameters!$C$6+Parameters!$D$21</f>
        <v>269207.81126968947</v>
      </c>
      <c r="O67" s="7">
        <f>(Parameters!$D$15+Parameters!$D$17)*D67+Parameters!$D$18+Parameters!$C$6</f>
        <v>258387.0042041073</v>
      </c>
      <c r="P67" s="7">
        <f>(Parameters!$D$15+Parameters!$D$17)*E67+Parameters!$D$18+Parameters!$C$6</f>
        <v>270688.39613170997</v>
      </c>
      <c r="Q67" s="7">
        <f>(Parameters!$D$15+Parameters!$D$17)*F67+Parameters!$D$18+Parameters!$C$6</f>
        <v>296256.64454867045</v>
      </c>
      <c r="R67" s="7">
        <f>(Parameters!$D$15+Parameters!$D$17)*G67+Parameters!$D$18+Parameters!$C$6</f>
        <v>319827.50883895264</v>
      </c>
      <c r="S67" s="7">
        <f>(Parameters!$D$15+Parameters!$D$17)*H67+Parameters!$D$18+Parameters!$C$6</f>
        <v>318660.87297135929</v>
      </c>
      <c r="T67" s="7">
        <f>(Parameters!$D$15+Parameters!$D$17)*I67+Parameters!$D$18+Parameters!$C$6</f>
        <v>312803.71060427156</v>
      </c>
      <c r="U67" s="7">
        <f>(Parameters!$D$15+Parameters!$D$17)*J67+Parameters!$D$18+Parameters!$C$6</f>
        <v>337389.1456315972</v>
      </c>
      <c r="V67" s="7">
        <f>(Parameters!$D$15+Parameters!$D$17)*K67+Parameters!$D$18+Parameters!$C$6</f>
        <v>359905.2757981309</v>
      </c>
      <c r="W67" s="7">
        <f>(Parameters!$D$15+Parameters!$D$17)*L67+Parameters!$D$18+Parameters!$C$6</f>
        <v>345869.31042656867</v>
      </c>
      <c r="Y67" s="7">
        <f>C67*Parameters!$D$16</f>
        <v>300215.34545768605</v>
      </c>
      <c r="Z67" s="7">
        <f>D67*Parameters!$D$16</f>
        <v>308568.15906927583</v>
      </c>
      <c r="AA67" s="7">
        <f>E67*Parameters!$D$16</f>
        <v>333154.54106857767</v>
      </c>
      <c r="AB67" s="7">
        <f>F67*Parameters!$D$16</f>
        <v>384256.94690460933</v>
      </c>
      <c r="AC67" s="7">
        <f>G67*Parameters!$D$16</f>
        <v>431367.24766612001</v>
      </c>
      <c r="AD67" s="7">
        <f>H67*Parameters!$D$16</f>
        <v>429035.53144542343</v>
      </c>
      <c r="AE67" s="7">
        <f>I67*Parameters!$D$16</f>
        <v>417329.01626107073</v>
      </c>
      <c r="AF67" s="7">
        <f>J67*Parameters!$D$16</f>
        <v>466467.10573568562</v>
      </c>
      <c r="AG67" s="7">
        <f>K67*Parameters!$D$16</f>
        <v>511469.34456186421</v>
      </c>
      <c r="AH67" s="7">
        <f>L67*Parameters!$D$16</f>
        <v>483416.12843923527</v>
      </c>
      <c r="AJ67" s="6">
        <f t="shared" si="14"/>
        <v>59</v>
      </c>
      <c r="AK67" s="6">
        <f t="shared" si="17"/>
        <v>31007.534187996585</v>
      </c>
      <c r="AL67" s="6">
        <f t="shared" si="18"/>
        <v>50181.15486516853</v>
      </c>
      <c r="AM67" s="6">
        <f t="shared" si="19"/>
        <v>62466.144936867699</v>
      </c>
      <c r="AN67" s="6">
        <f t="shared" si="20"/>
        <v>88000.302355938882</v>
      </c>
      <c r="AO67" s="6">
        <f t="shared" si="21"/>
        <v>111539.73882716737</v>
      </c>
      <c r="AP67" s="6">
        <f t="shared" si="22"/>
        <v>110374.65847406414</v>
      </c>
      <c r="AQ67" s="6">
        <f t="shared" si="23"/>
        <v>104525.30565679917</v>
      </c>
      <c r="AR67" s="6">
        <f t="shared" si="24"/>
        <v>129077.96010408842</v>
      </c>
      <c r="AS67" s="6">
        <f t="shared" si="25"/>
        <v>151564.06876373332</v>
      </c>
      <c r="AT67" s="6">
        <f t="shared" si="26"/>
        <v>137546.8180126666</v>
      </c>
      <c r="AU67" s="6"/>
      <c r="AV67" s="6">
        <f t="shared" si="15"/>
        <v>59</v>
      </c>
      <c r="AW67" s="6">
        <f t="shared" si="16"/>
        <v>976284</v>
      </c>
      <c r="AY67" s="23"/>
    </row>
    <row r="68" spans="2:51" x14ac:dyDescent="0.35">
      <c r="B68">
        <v>60</v>
      </c>
      <c r="C68" s="4">
        <f>'Luxury pizza per day'!B64*Parameters!$C$7</f>
        <v>19578.187482121131</v>
      </c>
      <c r="D68" s="4">
        <f>'Luxury pizza per day'!C64*Parameters!$C$7</f>
        <v>18392.366599582423</v>
      </c>
      <c r="E68" s="4">
        <f>'Luxury pizza per day'!D64*Parameters!$C$7</f>
        <v>17296.500458869294</v>
      </c>
      <c r="F68" s="4">
        <f>'Luxury pizza per day'!E64*Parameters!$C$7</f>
        <v>18505.99955583777</v>
      </c>
      <c r="G68" s="4">
        <f>'Luxury pizza per day'!F64*Parameters!$C$7</f>
        <v>19890.112722918708</v>
      </c>
      <c r="H68" s="4">
        <f>'Luxury pizza per day'!G64*Parameters!$C$7</f>
        <v>20061.036980004821</v>
      </c>
      <c r="I68" s="4">
        <f>'Luxury pizza per day'!H64*Parameters!$C$7</f>
        <v>19760.221040811823</v>
      </c>
      <c r="J68" s="4">
        <f>'Luxury pizza per day'!I64*Parameters!$C$7</f>
        <v>19574.512576238052</v>
      </c>
      <c r="K68" s="4">
        <f>'Luxury pizza per day'!J64*Parameters!$C$7</f>
        <v>20042.569232530826</v>
      </c>
      <c r="L68" s="4">
        <f>'Luxury pizza per day'!K64*Parameters!$C$7</f>
        <v>21396.051981562596</v>
      </c>
      <c r="M68" s="4"/>
      <c r="N68" s="47">
        <f>(Parameters!$D$15+Parameters!$D$17)*C68+Parameters!$D$18+Parameters!$C$6+Parameters!$D$21</f>
        <v>265836.40611590852</v>
      </c>
      <c r="O68" s="7">
        <f>(Parameters!$D$15+Parameters!$D$17)*D68+Parameters!$D$18+Parameters!$C$6</f>
        <v>241942.74949686817</v>
      </c>
      <c r="P68" s="7">
        <f>(Parameters!$D$15+Parameters!$D$17)*E68+Parameters!$D$18+Parameters!$C$6</f>
        <v>233723.75344151969</v>
      </c>
      <c r="Q68" s="7">
        <f>(Parameters!$D$15+Parameters!$D$17)*F68+Parameters!$D$18+Parameters!$C$6</f>
        <v>242794.99666878328</v>
      </c>
      <c r="R68" s="7">
        <f>(Parameters!$D$15+Parameters!$D$17)*G68+Parameters!$D$18+Parameters!$C$6</f>
        <v>253175.84542189032</v>
      </c>
      <c r="S68" s="7">
        <f>(Parameters!$D$15+Parameters!$D$17)*H68+Parameters!$D$18+Parameters!$C$6</f>
        <v>254457.77735003617</v>
      </c>
      <c r="T68" s="7">
        <f>(Parameters!$D$15+Parameters!$D$17)*I68+Parameters!$D$18+Parameters!$C$6</f>
        <v>252201.65780608868</v>
      </c>
      <c r="U68" s="7">
        <f>(Parameters!$D$15+Parameters!$D$17)*J68+Parameters!$D$18+Parameters!$C$6</f>
        <v>250808.84432178538</v>
      </c>
      <c r="V68" s="7">
        <f>(Parameters!$D$15+Parameters!$D$17)*K68+Parameters!$D$18+Parameters!$C$6</f>
        <v>254319.26924398119</v>
      </c>
      <c r="W68" s="7">
        <f>(Parameters!$D$15+Parameters!$D$17)*L68+Parameters!$D$18+Parameters!$C$6</f>
        <v>264470.38986171945</v>
      </c>
      <c r="Y68" s="7">
        <f>C68*Parameters!$D$16</f>
        <v>293477.03035699576</v>
      </c>
      <c r="Z68" s="7">
        <f>D68*Parameters!$D$16</f>
        <v>275701.57532774052</v>
      </c>
      <c r="AA68" s="7">
        <f>E68*Parameters!$D$16</f>
        <v>259274.54187845072</v>
      </c>
      <c r="AB68" s="7">
        <f>F68*Parameters!$D$16</f>
        <v>277404.93334200821</v>
      </c>
      <c r="AC68" s="7">
        <f>G68*Parameters!$D$16</f>
        <v>298152.78971655143</v>
      </c>
      <c r="AD68" s="7">
        <f>H68*Parameters!$D$16</f>
        <v>300714.94433027226</v>
      </c>
      <c r="AE68" s="7">
        <f>I68*Parameters!$D$16</f>
        <v>296205.71340176923</v>
      </c>
      <c r="AF68" s="7">
        <f>J68*Parameters!$D$16</f>
        <v>293421.94351780839</v>
      </c>
      <c r="AG68" s="7">
        <f>K68*Parameters!$D$16</f>
        <v>300438.11279563711</v>
      </c>
      <c r="AH68" s="7">
        <f>L68*Parameters!$D$16</f>
        <v>320726.81920362334</v>
      </c>
      <c r="AJ68" s="6">
        <f t="shared" si="14"/>
        <v>60</v>
      </c>
      <c r="AK68" s="6">
        <f t="shared" si="17"/>
        <v>27640.624241087236</v>
      </c>
      <c r="AL68" s="6">
        <f t="shared" si="18"/>
        <v>33758.825830872345</v>
      </c>
      <c r="AM68" s="6">
        <f t="shared" si="19"/>
        <v>25550.788436931034</v>
      </c>
      <c r="AN68" s="6">
        <f t="shared" si="20"/>
        <v>34609.936673224933</v>
      </c>
      <c r="AO68" s="6">
        <f t="shared" si="21"/>
        <v>44976.944294661109</v>
      </c>
      <c r="AP68" s="6">
        <f t="shared" si="22"/>
        <v>46257.166980236099</v>
      </c>
      <c r="AQ68" s="6">
        <f t="shared" si="23"/>
        <v>44004.055595680547</v>
      </c>
      <c r="AR68" s="6">
        <f t="shared" si="24"/>
        <v>42613.099196023017</v>
      </c>
      <c r="AS68" s="6">
        <f t="shared" si="25"/>
        <v>46118.843551655911</v>
      </c>
      <c r="AT68" s="6">
        <f t="shared" si="26"/>
        <v>56256.429341903888</v>
      </c>
      <c r="AU68" s="6"/>
      <c r="AV68" s="6">
        <f t="shared" si="15"/>
        <v>60</v>
      </c>
      <c r="AW68" s="6">
        <f t="shared" si="16"/>
        <v>401787</v>
      </c>
      <c r="AY68" s="23"/>
    </row>
    <row r="69" spans="2:51" x14ac:dyDescent="0.35">
      <c r="B69">
        <v>61</v>
      </c>
      <c r="C69" s="4">
        <f>'Luxury pizza per day'!B65*Parameters!$C$7</f>
        <v>20880.027022529302</v>
      </c>
      <c r="D69" s="4">
        <f>'Luxury pizza per day'!C65*Parameters!$C$7</f>
        <v>22423.117943962294</v>
      </c>
      <c r="E69" s="4">
        <f>'Luxury pizza per day'!D65*Parameters!$C$7</f>
        <v>22171.216220879844</v>
      </c>
      <c r="F69" s="4">
        <f>'Luxury pizza per day'!E65*Parameters!$C$7</f>
        <v>21006.758467772601</v>
      </c>
      <c r="G69" s="4">
        <f>'Luxury pizza per day'!F65*Parameters!$C$7</f>
        <v>19350.100314093019</v>
      </c>
      <c r="H69" s="4">
        <f>'Luxury pizza per day'!G65*Parameters!$C$7</f>
        <v>18032.774829661437</v>
      </c>
      <c r="I69" s="4">
        <f>'Luxury pizza per day'!H65*Parameters!$C$7</f>
        <v>17307.639005428278</v>
      </c>
      <c r="J69" s="4">
        <f>'Luxury pizza per day'!I65*Parameters!$C$7</f>
        <v>17924.055092145398</v>
      </c>
      <c r="K69" s="4">
        <f>'Luxury pizza per day'!J65*Parameters!$C$7</f>
        <v>19752.119443455613</v>
      </c>
      <c r="L69" s="4">
        <f>'Luxury pizza per day'!K65*Parameters!$C$7</f>
        <v>22745.118647734864</v>
      </c>
      <c r="M69" s="4"/>
      <c r="N69" s="47">
        <f>(Parameters!$D$15+Parameters!$D$17)*C69+Parameters!$D$18+Parameters!$C$6+Parameters!$D$21</f>
        <v>275600.20266896975</v>
      </c>
      <c r="O69" s="7">
        <f>(Parameters!$D$15+Parameters!$D$17)*D69+Parameters!$D$18+Parameters!$C$6</f>
        <v>272173.38457971718</v>
      </c>
      <c r="P69" s="7">
        <f>(Parameters!$D$15+Parameters!$D$17)*E69+Parameters!$D$18+Parameters!$C$6</f>
        <v>270284.12165659881</v>
      </c>
      <c r="Q69" s="7">
        <f>(Parameters!$D$15+Parameters!$D$17)*F69+Parameters!$D$18+Parameters!$C$6</f>
        <v>261550.68850829449</v>
      </c>
      <c r="R69" s="7">
        <f>(Parameters!$D$15+Parameters!$D$17)*G69+Parameters!$D$18+Parameters!$C$6</f>
        <v>249125.75235569765</v>
      </c>
      <c r="S69" s="7">
        <f>(Parameters!$D$15+Parameters!$D$17)*H69+Parameters!$D$18+Parameters!$C$6</f>
        <v>239245.81122246079</v>
      </c>
      <c r="T69" s="7">
        <f>(Parameters!$D$15+Parameters!$D$17)*I69+Parameters!$D$18+Parameters!$C$6</f>
        <v>233807.29254071211</v>
      </c>
      <c r="U69" s="7">
        <f>(Parameters!$D$15+Parameters!$D$17)*J69+Parameters!$D$18+Parameters!$C$6</f>
        <v>238430.41319109048</v>
      </c>
      <c r="V69" s="7">
        <f>(Parameters!$D$15+Parameters!$D$17)*K69+Parameters!$D$18+Parameters!$C$6</f>
        <v>252140.8958259171</v>
      </c>
      <c r="W69" s="7">
        <f>(Parameters!$D$15+Parameters!$D$17)*L69+Parameters!$D$18+Parameters!$C$6</f>
        <v>274588.38985801151</v>
      </c>
      <c r="Y69" s="7">
        <f>C69*Parameters!$D$16</f>
        <v>312991.60506771423</v>
      </c>
      <c r="Z69" s="7">
        <f>D69*Parameters!$D$16</f>
        <v>336122.53797999478</v>
      </c>
      <c r="AA69" s="7">
        <f>E69*Parameters!$D$16</f>
        <v>332346.53115098889</v>
      </c>
      <c r="AB69" s="7">
        <f>F69*Parameters!$D$16</f>
        <v>314891.30943191127</v>
      </c>
      <c r="AC69" s="7">
        <f>G69*Parameters!$D$16</f>
        <v>290058.00370825437</v>
      </c>
      <c r="AD69" s="7">
        <f>H69*Parameters!$D$16</f>
        <v>270311.29469662497</v>
      </c>
      <c r="AE69" s="7">
        <f>I69*Parameters!$D$16</f>
        <v>259441.50869136991</v>
      </c>
      <c r="AF69" s="7">
        <f>J69*Parameters!$D$16</f>
        <v>268681.58583125949</v>
      </c>
      <c r="AG69" s="7">
        <f>K69*Parameters!$D$16</f>
        <v>296084.27045739966</v>
      </c>
      <c r="AH69" s="7">
        <f>L69*Parameters!$D$16</f>
        <v>340949.32852954563</v>
      </c>
      <c r="AJ69" s="6">
        <f t="shared" si="14"/>
        <v>61</v>
      </c>
      <c r="AK69" s="6">
        <f t="shared" si="17"/>
        <v>37391.402398744482</v>
      </c>
      <c r="AL69" s="6">
        <f t="shared" si="18"/>
        <v>63949.153400277602</v>
      </c>
      <c r="AM69" s="6">
        <f t="shared" si="19"/>
        <v>62062.409494390071</v>
      </c>
      <c r="AN69" s="6">
        <f t="shared" si="20"/>
        <v>53340.620923616778</v>
      </c>
      <c r="AO69" s="6">
        <f t="shared" si="21"/>
        <v>40932.251352556719</v>
      </c>
      <c r="AP69" s="6">
        <f t="shared" si="22"/>
        <v>31065.483474164183</v>
      </c>
      <c r="AQ69" s="6">
        <f t="shared" si="23"/>
        <v>25634.216150657798</v>
      </c>
      <c r="AR69" s="6">
        <f t="shared" si="24"/>
        <v>30251.17264016901</v>
      </c>
      <c r="AS69" s="6">
        <f t="shared" si="25"/>
        <v>43943.374631482555</v>
      </c>
      <c r="AT69" s="6">
        <f t="shared" si="26"/>
        <v>66360.938671534124</v>
      </c>
      <c r="AU69" s="6"/>
      <c r="AV69" s="6">
        <f t="shared" si="15"/>
        <v>61</v>
      </c>
      <c r="AW69" s="6">
        <f t="shared" si="16"/>
        <v>454931</v>
      </c>
      <c r="AY69" s="23"/>
    </row>
    <row r="70" spans="2:51" x14ac:dyDescent="0.35">
      <c r="B70">
        <v>62</v>
      </c>
      <c r="C70" s="4">
        <f>'Luxury pizza per day'!B66*Parameters!$C$7</f>
        <v>18824.97554987737</v>
      </c>
      <c r="D70" s="4">
        <f>'Luxury pizza per day'!C66*Parameters!$C$7</f>
        <v>20774.603995314304</v>
      </c>
      <c r="E70" s="4">
        <f>'Luxury pizza per day'!D66*Parameters!$C$7</f>
        <v>22807.991631688528</v>
      </c>
      <c r="F70" s="4">
        <f>'Luxury pizza per day'!E66*Parameters!$C$7</f>
        <v>23632.858496786186</v>
      </c>
      <c r="G70" s="4">
        <f>'Luxury pizza per day'!F66*Parameters!$C$7</f>
        <v>25564.141944801515</v>
      </c>
      <c r="H70" s="4">
        <f>'Luxury pizza per day'!G66*Parameters!$C$7</f>
        <v>29366.873335032356</v>
      </c>
      <c r="I70" s="4">
        <f>'Luxury pizza per day'!H66*Parameters!$C$7</f>
        <v>33617.988563189399</v>
      </c>
      <c r="J70" s="4">
        <f>'Luxury pizza per day'!I66*Parameters!$C$7</f>
        <v>36026.174106020124</v>
      </c>
      <c r="K70" s="4">
        <f>'Luxury pizza per day'!J66*Parameters!$C$7</f>
        <v>35246.57607543801</v>
      </c>
      <c r="L70" s="4">
        <f>'Luxury pizza per day'!K66*Parameters!$C$7</f>
        <v>38826.914623564538</v>
      </c>
      <c r="M70" s="4"/>
      <c r="N70" s="47">
        <f>(Parameters!$D$15+Parameters!$D$17)*C70+Parameters!$D$18+Parameters!$C$6+Parameters!$D$21</f>
        <v>260187.31662408027</v>
      </c>
      <c r="O70" s="7">
        <f>(Parameters!$D$15+Parameters!$D$17)*D70+Parameters!$D$18+Parameters!$C$6</f>
        <v>259809.52996485727</v>
      </c>
      <c r="P70" s="7">
        <f>(Parameters!$D$15+Parameters!$D$17)*E70+Parameters!$D$18+Parameters!$C$6</f>
        <v>275059.93723766395</v>
      </c>
      <c r="Q70" s="7">
        <f>(Parameters!$D$15+Parameters!$D$17)*F70+Parameters!$D$18+Parameters!$C$6</f>
        <v>281246.43872589641</v>
      </c>
      <c r="R70" s="7">
        <f>(Parameters!$D$15+Parameters!$D$17)*G70+Parameters!$D$18+Parameters!$C$6</f>
        <v>295731.06458601134</v>
      </c>
      <c r="S70" s="7">
        <f>(Parameters!$D$15+Parameters!$D$17)*H70+Parameters!$D$18+Parameters!$C$6</f>
        <v>324251.55001274263</v>
      </c>
      <c r="T70" s="7">
        <f>(Parameters!$D$15+Parameters!$D$17)*I70+Parameters!$D$18+Parameters!$C$6</f>
        <v>356134.9142239205</v>
      </c>
      <c r="U70" s="7">
        <f>(Parameters!$D$15+Parameters!$D$17)*J70+Parameters!$D$18+Parameters!$C$6</f>
        <v>374196.30579515093</v>
      </c>
      <c r="V70" s="7">
        <f>(Parameters!$D$15+Parameters!$D$17)*K70+Parameters!$D$18+Parameters!$C$6</f>
        <v>368349.32056578505</v>
      </c>
      <c r="W70" s="7">
        <f>(Parameters!$D$15+Parameters!$D$17)*L70+Parameters!$D$18+Parameters!$C$6</f>
        <v>395201.85967673402</v>
      </c>
      <c r="Y70" s="7">
        <f>C70*Parameters!$D$16</f>
        <v>282186.38349266176</v>
      </c>
      <c r="Z70" s="7">
        <f>D70*Parameters!$D$16</f>
        <v>311411.31388976146</v>
      </c>
      <c r="AA70" s="7">
        <f>E70*Parameters!$D$16</f>
        <v>341891.79455901106</v>
      </c>
      <c r="AB70" s="7">
        <f>F70*Parameters!$D$16</f>
        <v>354256.54886682495</v>
      </c>
      <c r="AC70" s="7">
        <f>G70*Parameters!$D$16</f>
        <v>383206.48775257473</v>
      </c>
      <c r="AD70" s="7">
        <f>H70*Parameters!$D$16</f>
        <v>440209.43129213504</v>
      </c>
      <c r="AE70" s="7">
        <f>I70*Parameters!$D$16</f>
        <v>503933.6485622091</v>
      </c>
      <c r="AF70" s="7">
        <f>J70*Parameters!$D$16</f>
        <v>540032.34984924167</v>
      </c>
      <c r="AG70" s="7">
        <f>K70*Parameters!$D$16</f>
        <v>528346.17537081579</v>
      </c>
      <c r="AH70" s="7">
        <f>L70*Parameters!$D$16</f>
        <v>582015.4502072325</v>
      </c>
      <c r="AJ70" s="6">
        <f t="shared" si="14"/>
        <v>62</v>
      </c>
      <c r="AK70" s="6">
        <f t="shared" si="17"/>
        <v>21999.066868581489</v>
      </c>
      <c r="AL70" s="6">
        <f t="shared" si="18"/>
        <v>51601.783924904186</v>
      </c>
      <c r="AM70" s="6">
        <f t="shared" si="19"/>
        <v>66831.85732134711</v>
      </c>
      <c r="AN70" s="6">
        <f t="shared" si="20"/>
        <v>73010.110140928533</v>
      </c>
      <c r="AO70" s="6">
        <f t="shared" si="21"/>
        <v>87475.423166563385</v>
      </c>
      <c r="AP70" s="6">
        <f t="shared" si="22"/>
        <v>115957.8812793924</v>
      </c>
      <c r="AQ70" s="6">
        <f t="shared" si="23"/>
        <v>147798.7343382886</v>
      </c>
      <c r="AR70" s="6">
        <f t="shared" si="24"/>
        <v>165836.04405409074</v>
      </c>
      <c r="AS70" s="6">
        <f t="shared" si="25"/>
        <v>159996.85480503074</v>
      </c>
      <c r="AT70" s="6">
        <f t="shared" si="26"/>
        <v>186813.59053049848</v>
      </c>
      <c r="AU70" s="6"/>
      <c r="AV70" s="6">
        <f t="shared" si="15"/>
        <v>62</v>
      </c>
      <c r="AW70" s="6">
        <f t="shared" si="16"/>
        <v>1077321</v>
      </c>
      <c r="AY70" s="23"/>
    </row>
    <row r="71" spans="2:51" x14ac:dyDescent="0.35">
      <c r="B71">
        <v>63</v>
      </c>
      <c r="C71" s="4">
        <f>'Luxury pizza per day'!B67*Parameters!$C$7</f>
        <v>19709.930094544889</v>
      </c>
      <c r="D71" s="4">
        <f>'Luxury pizza per day'!C67*Parameters!$C$7</f>
        <v>20072.921243597259</v>
      </c>
      <c r="E71" s="4">
        <f>'Luxury pizza per day'!D67*Parameters!$C$7</f>
        <v>22415.718733277568</v>
      </c>
      <c r="F71" s="4">
        <f>'Luxury pizza per day'!E67*Parameters!$C$7</f>
        <v>22445.729934169231</v>
      </c>
      <c r="G71" s="4">
        <f>'Luxury pizza per day'!F67*Parameters!$C$7</f>
        <v>24479.052069716719</v>
      </c>
      <c r="H71" s="4">
        <f>'Luxury pizza per day'!G67*Parameters!$C$7</f>
        <v>26744.667561466926</v>
      </c>
      <c r="I71" s="4">
        <f>'Luxury pizza per day'!H67*Parameters!$C$7</f>
        <v>27983.712003003769</v>
      </c>
      <c r="J71" s="4">
        <f>'Luxury pizza per day'!I67*Parameters!$C$7</f>
        <v>31648.927650133104</v>
      </c>
      <c r="K71" s="4">
        <f>'Luxury pizza per day'!J67*Parameters!$C$7</f>
        <v>33909.215485317713</v>
      </c>
      <c r="L71" s="4">
        <f>'Luxury pizza per day'!K67*Parameters!$C$7</f>
        <v>35517.563708405971</v>
      </c>
      <c r="M71" s="4"/>
      <c r="N71" s="47">
        <f>(Parameters!$D$15+Parameters!$D$17)*C71+Parameters!$D$18+Parameters!$C$6+Parameters!$D$21</f>
        <v>266824.47570908663</v>
      </c>
      <c r="O71" s="7">
        <f>(Parameters!$D$15+Parameters!$D$17)*D71+Parameters!$D$18+Parameters!$C$6</f>
        <v>254546.90932697942</v>
      </c>
      <c r="P71" s="7">
        <f>(Parameters!$D$15+Parameters!$D$17)*E71+Parameters!$D$18+Parameters!$C$6</f>
        <v>272117.89049958176</v>
      </c>
      <c r="Q71" s="7">
        <f>(Parameters!$D$15+Parameters!$D$17)*F71+Parameters!$D$18+Parameters!$C$6</f>
        <v>272342.97450626921</v>
      </c>
      <c r="R71" s="7">
        <f>(Parameters!$D$15+Parameters!$D$17)*G71+Parameters!$D$18+Parameters!$C$6</f>
        <v>287592.89052287536</v>
      </c>
      <c r="S71" s="7">
        <f>(Parameters!$D$15+Parameters!$D$17)*H71+Parameters!$D$18+Parameters!$C$6</f>
        <v>304585.00671100197</v>
      </c>
      <c r="T71" s="7">
        <f>(Parameters!$D$15+Parameters!$D$17)*I71+Parameters!$D$18+Parameters!$C$6</f>
        <v>313877.84002252831</v>
      </c>
      <c r="U71" s="7">
        <f>(Parameters!$D$15+Parameters!$D$17)*J71+Parameters!$D$18+Parameters!$C$6</f>
        <v>341366.95737599826</v>
      </c>
      <c r="V71" s="7">
        <f>(Parameters!$D$15+Parameters!$D$17)*K71+Parameters!$D$18+Parameters!$C$6</f>
        <v>358319.11613988283</v>
      </c>
      <c r="W71" s="7">
        <f>(Parameters!$D$15+Parameters!$D$17)*L71+Parameters!$D$18+Parameters!$C$6</f>
        <v>370381.7278130448</v>
      </c>
      <c r="Y71" s="7">
        <f>C71*Parameters!$D$16</f>
        <v>295451.85211722786</v>
      </c>
      <c r="Z71" s="7">
        <f>D71*Parameters!$D$16</f>
        <v>300893.0894415229</v>
      </c>
      <c r="AA71" s="7">
        <f>E71*Parameters!$D$16</f>
        <v>336011.62381183077</v>
      </c>
      <c r="AB71" s="7">
        <f>F71*Parameters!$D$16</f>
        <v>336461.4917131968</v>
      </c>
      <c r="AC71" s="7">
        <f>G71*Parameters!$D$16</f>
        <v>366940.99052505364</v>
      </c>
      <c r="AD71" s="7">
        <f>H71*Parameters!$D$16</f>
        <v>400902.5667463892</v>
      </c>
      <c r="AE71" s="7">
        <f>I71*Parameters!$D$16</f>
        <v>419475.84292502649</v>
      </c>
      <c r="AF71" s="7">
        <f>J71*Parameters!$D$16</f>
        <v>474417.42547549523</v>
      </c>
      <c r="AG71" s="7">
        <f>K71*Parameters!$D$16</f>
        <v>508299.14012491249</v>
      </c>
      <c r="AH71" s="7">
        <f>L71*Parameters!$D$16</f>
        <v>532408.27998900553</v>
      </c>
      <c r="AJ71" s="6">
        <f t="shared" si="14"/>
        <v>63</v>
      </c>
      <c r="AK71" s="6">
        <f t="shared" si="17"/>
        <v>28627.376408141223</v>
      </c>
      <c r="AL71" s="6">
        <f t="shared" si="18"/>
        <v>46346.180114543473</v>
      </c>
      <c r="AM71" s="6">
        <f t="shared" si="19"/>
        <v>63893.733312249009</v>
      </c>
      <c r="AN71" s="6">
        <f t="shared" si="20"/>
        <v>64118.517206927587</v>
      </c>
      <c r="AO71" s="6">
        <f t="shared" si="21"/>
        <v>79348.100002178282</v>
      </c>
      <c r="AP71" s="6">
        <f t="shared" si="22"/>
        <v>96317.560035387229</v>
      </c>
      <c r="AQ71" s="6">
        <f t="shared" si="23"/>
        <v>105598.00290249818</v>
      </c>
      <c r="AR71" s="6">
        <f t="shared" si="24"/>
        <v>133050.46809949697</v>
      </c>
      <c r="AS71" s="6">
        <f t="shared" si="25"/>
        <v>149980.02398502966</v>
      </c>
      <c r="AT71" s="6">
        <f t="shared" si="26"/>
        <v>162026.55217596074</v>
      </c>
      <c r="AU71" s="6"/>
      <c r="AV71" s="6">
        <f t="shared" si="15"/>
        <v>63</v>
      </c>
      <c r="AW71" s="6">
        <f t="shared" si="16"/>
        <v>929307</v>
      </c>
      <c r="AY71" s="23"/>
    </row>
    <row r="72" spans="2:51" x14ac:dyDescent="0.35">
      <c r="B72">
        <v>64</v>
      </c>
      <c r="C72" s="4">
        <f>'Luxury pizza per day'!B68*Parameters!$C$7</f>
        <v>20474.285405254584</v>
      </c>
      <c r="D72" s="4">
        <f>'Luxury pizza per day'!C68*Parameters!$C$7</f>
        <v>19594.219196448921</v>
      </c>
      <c r="E72" s="4">
        <f>'Luxury pizza per day'!D68*Parameters!$C$7</f>
        <v>20257.299044841238</v>
      </c>
      <c r="F72" s="4">
        <f>'Luxury pizza per day'!E68*Parameters!$C$7</f>
        <v>19173.2682983622</v>
      </c>
      <c r="G72" s="4">
        <f>'Luxury pizza per day'!F68*Parameters!$C$7</f>
        <v>19921.627491110034</v>
      </c>
      <c r="H72" s="4">
        <f>'Luxury pizza per day'!G68*Parameters!$C$7</f>
        <v>22971.684187135786</v>
      </c>
      <c r="I72" s="4">
        <f>'Luxury pizza per day'!H68*Parameters!$C$7</f>
        <v>23155.75700731148</v>
      </c>
      <c r="J72" s="4">
        <f>'Luxury pizza per day'!I68*Parameters!$C$7</f>
        <v>25290.973460825982</v>
      </c>
      <c r="K72" s="4">
        <f>'Luxury pizza per day'!J68*Parameters!$C$7</f>
        <v>28566.665951083844</v>
      </c>
      <c r="L72" s="4">
        <f>'Luxury pizza per day'!K68*Parameters!$C$7</f>
        <v>27639.370716390116</v>
      </c>
      <c r="M72" s="4"/>
      <c r="N72" s="47">
        <f>(Parameters!$D$15+Parameters!$D$17)*C72+Parameters!$D$18+Parameters!$C$6+Parameters!$D$21</f>
        <v>272557.14053940936</v>
      </c>
      <c r="O72" s="7">
        <f>(Parameters!$D$15+Parameters!$D$17)*D72+Parameters!$D$18+Parameters!$C$6</f>
        <v>250956.64397336691</v>
      </c>
      <c r="P72" s="7">
        <f>(Parameters!$D$15+Parameters!$D$17)*E72+Parameters!$D$18+Parameters!$C$6</f>
        <v>255929.74283630928</v>
      </c>
      <c r="Q72" s="7">
        <f>(Parameters!$D$15+Parameters!$D$17)*F72+Parameters!$D$18+Parameters!$C$6</f>
        <v>247799.5122377165</v>
      </c>
      <c r="R72" s="7">
        <f>(Parameters!$D$15+Parameters!$D$17)*G72+Parameters!$D$18+Parameters!$C$6</f>
        <v>253412.20618332527</v>
      </c>
      <c r="S72" s="7">
        <f>(Parameters!$D$15+Parameters!$D$17)*H72+Parameters!$D$18+Parameters!$C$6</f>
        <v>276287.63140351838</v>
      </c>
      <c r="T72" s="7">
        <f>(Parameters!$D$15+Parameters!$D$17)*I72+Parameters!$D$18+Parameters!$C$6</f>
        <v>277668.17755483609</v>
      </c>
      <c r="U72" s="7">
        <f>(Parameters!$D$15+Parameters!$D$17)*J72+Parameters!$D$18+Parameters!$C$6</f>
        <v>293682.30095619487</v>
      </c>
      <c r="V72" s="7">
        <f>(Parameters!$D$15+Parameters!$D$17)*K72+Parameters!$D$18+Parameters!$C$6</f>
        <v>318249.99463312887</v>
      </c>
      <c r="W72" s="7">
        <f>(Parameters!$D$15+Parameters!$D$17)*L72+Parameters!$D$18+Parameters!$C$6</f>
        <v>311295.28037292586</v>
      </c>
      <c r="Y72" s="7">
        <f>C72*Parameters!$D$16</f>
        <v>306909.53822476621</v>
      </c>
      <c r="Z72" s="7">
        <f>D72*Parameters!$D$16</f>
        <v>293717.34575476934</v>
      </c>
      <c r="AA72" s="7">
        <f>E72*Parameters!$D$16</f>
        <v>303656.91268217016</v>
      </c>
      <c r="AB72" s="7">
        <f>F72*Parameters!$D$16</f>
        <v>287407.29179244937</v>
      </c>
      <c r="AC72" s="7">
        <f>G72*Parameters!$D$16</f>
        <v>298625.1960917394</v>
      </c>
      <c r="AD72" s="7">
        <f>H72*Parameters!$D$16</f>
        <v>344345.54596516542</v>
      </c>
      <c r="AE72" s="7">
        <f>I72*Parameters!$D$16</f>
        <v>347104.79753959907</v>
      </c>
      <c r="AF72" s="7">
        <f>J72*Parameters!$D$16</f>
        <v>379111.69217778149</v>
      </c>
      <c r="AG72" s="7">
        <f>K72*Parameters!$D$16</f>
        <v>428214.32260674681</v>
      </c>
      <c r="AH72" s="7">
        <f>L72*Parameters!$D$16</f>
        <v>414314.16703868785</v>
      </c>
      <c r="AJ72" s="6">
        <f t="shared" si="14"/>
        <v>64</v>
      </c>
      <c r="AK72" s="6">
        <f t="shared" si="17"/>
        <v>34352.397685356846</v>
      </c>
      <c r="AL72" s="6">
        <f t="shared" si="18"/>
        <v>42760.701781402429</v>
      </c>
      <c r="AM72" s="6">
        <f t="shared" si="19"/>
        <v>47727.169845860888</v>
      </c>
      <c r="AN72" s="6">
        <f t="shared" si="20"/>
        <v>39607.779554732871</v>
      </c>
      <c r="AO72" s="6">
        <f t="shared" si="21"/>
        <v>45212.989908414136</v>
      </c>
      <c r="AP72" s="6">
        <f t="shared" si="22"/>
        <v>68057.914561647049</v>
      </c>
      <c r="AQ72" s="6">
        <f t="shared" si="23"/>
        <v>69436.619984762976</v>
      </c>
      <c r="AR72" s="6">
        <f t="shared" si="24"/>
        <v>85429.391221586615</v>
      </c>
      <c r="AS72" s="6">
        <f t="shared" si="25"/>
        <v>109964.32797361794</v>
      </c>
      <c r="AT72" s="6">
        <f t="shared" si="26"/>
        <v>103018.88666576199</v>
      </c>
      <c r="AU72" s="6"/>
      <c r="AV72" s="6">
        <f t="shared" si="15"/>
        <v>64</v>
      </c>
      <c r="AW72" s="6">
        <f t="shared" si="16"/>
        <v>645568</v>
      </c>
      <c r="AY72" s="23"/>
    </row>
    <row r="73" spans="2:51" x14ac:dyDescent="0.35">
      <c r="B73">
        <v>65</v>
      </c>
      <c r="C73" s="4">
        <f>'Luxury pizza per day'!B69*Parameters!$C$7</f>
        <v>21882.076047882168</v>
      </c>
      <c r="D73" s="4">
        <f>'Luxury pizza per day'!C69*Parameters!$C$7</f>
        <v>21923.103463840765</v>
      </c>
      <c r="E73" s="4">
        <f>'Luxury pizza per day'!D69*Parameters!$C$7</f>
        <v>20769.579880635967</v>
      </c>
      <c r="F73" s="4">
        <f>'Luxury pizza per day'!E69*Parameters!$C$7</f>
        <v>22840.59948359778</v>
      </c>
      <c r="G73" s="4">
        <f>'Luxury pizza per day'!F69*Parameters!$C$7</f>
        <v>26808.762703486238</v>
      </c>
      <c r="H73" s="4">
        <f>'Luxury pizza per day'!G69*Parameters!$C$7</f>
        <v>26960.668937901639</v>
      </c>
      <c r="I73" s="4">
        <f>'Luxury pizza per day'!H69*Parameters!$C$7</f>
        <v>26584.539713587077</v>
      </c>
      <c r="J73" s="4">
        <f>'Luxury pizza per day'!I69*Parameters!$C$7</f>
        <v>26106.413060100527</v>
      </c>
      <c r="K73" s="4">
        <f>'Luxury pizza per day'!J69*Parameters!$C$7</f>
        <v>27315.969332591132</v>
      </c>
      <c r="L73" s="4">
        <f>'Luxury pizza per day'!K69*Parameters!$C$7</f>
        <v>26495.585539046227</v>
      </c>
      <c r="M73" s="4"/>
      <c r="N73" s="47">
        <f>(Parameters!$D$15+Parameters!$D$17)*C73+Parameters!$D$18+Parameters!$C$6+Parameters!$D$21</f>
        <v>283115.5703591163</v>
      </c>
      <c r="O73" s="7">
        <f>(Parameters!$D$15+Parameters!$D$17)*D73+Parameters!$D$18+Parameters!$C$6</f>
        <v>268423.27597880573</v>
      </c>
      <c r="P73" s="7">
        <f>(Parameters!$D$15+Parameters!$D$17)*E73+Parameters!$D$18+Parameters!$C$6</f>
        <v>259771.84910476976</v>
      </c>
      <c r="Q73" s="7">
        <f>(Parameters!$D$15+Parameters!$D$17)*F73+Parameters!$D$18+Parameters!$C$6</f>
        <v>275304.49612698331</v>
      </c>
      <c r="R73" s="7">
        <f>(Parameters!$D$15+Parameters!$D$17)*G73+Parameters!$D$18+Parameters!$C$6</f>
        <v>305065.72027614678</v>
      </c>
      <c r="S73" s="7">
        <f>(Parameters!$D$15+Parameters!$D$17)*H73+Parameters!$D$18+Parameters!$C$6</f>
        <v>306205.0170342623</v>
      </c>
      <c r="T73" s="7">
        <f>(Parameters!$D$15+Parameters!$D$17)*I73+Parameters!$D$18+Parameters!$C$6</f>
        <v>303384.04785190307</v>
      </c>
      <c r="U73" s="7">
        <f>(Parameters!$D$15+Parameters!$D$17)*J73+Parameters!$D$18+Parameters!$C$6</f>
        <v>299798.09795075399</v>
      </c>
      <c r="V73" s="7">
        <f>(Parameters!$D$15+Parameters!$D$17)*K73+Parameters!$D$18+Parameters!$C$6</f>
        <v>308869.7699944335</v>
      </c>
      <c r="W73" s="7">
        <f>(Parameters!$D$15+Parameters!$D$17)*L73+Parameters!$D$18+Parameters!$C$6</f>
        <v>302716.89154284669</v>
      </c>
      <c r="Y73" s="7">
        <f>C73*Parameters!$D$16</f>
        <v>328012.3199577537</v>
      </c>
      <c r="Z73" s="7">
        <f>D73*Parameters!$D$16</f>
        <v>328627.3209229731</v>
      </c>
      <c r="AA73" s="7">
        <f>E73*Parameters!$D$16</f>
        <v>311336.00241073314</v>
      </c>
      <c r="AB73" s="7">
        <f>F73*Parameters!$D$16</f>
        <v>342380.58625913074</v>
      </c>
      <c r="AC73" s="7">
        <f>G73*Parameters!$D$16</f>
        <v>401863.35292525869</v>
      </c>
      <c r="AD73" s="7">
        <f>H73*Parameters!$D$16</f>
        <v>404140.42737914558</v>
      </c>
      <c r="AE73" s="7">
        <f>I73*Parameters!$D$16</f>
        <v>398502.25030667026</v>
      </c>
      <c r="AF73" s="7">
        <f>J73*Parameters!$D$16</f>
        <v>391335.13177090691</v>
      </c>
      <c r="AG73" s="7">
        <f>K73*Parameters!$D$16</f>
        <v>409466.38029554108</v>
      </c>
      <c r="AH73" s="7">
        <f>L73*Parameters!$D$16</f>
        <v>397168.82723030297</v>
      </c>
      <c r="AJ73" s="6">
        <f t="shared" si="14"/>
        <v>65</v>
      </c>
      <c r="AK73" s="6">
        <f t="shared" ref="AK73:AK78" si="27">Y73-N73</f>
        <v>44896.749598637398</v>
      </c>
      <c r="AL73" s="6">
        <f t="shared" ref="AL73:AL78" si="28">Z73-O73</f>
        <v>60204.04494416737</v>
      </c>
      <c r="AM73" s="6">
        <f t="shared" ref="AM73:AM78" si="29">AA73-P73</f>
        <v>51564.15330596338</v>
      </c>
      <c r="AN73" s="6">
        <f t="shared" ref="AN73:AN78" si="30">AB73-Q73</f>
        <v>67076.090132147423</v>
      </c>
      <c r="AO73" s="6">
        <f t="shared" ref="AO73:AO78" si="31">AC73-R73</f>
        <v>96797.632649111911</v>
      </c>
      <c r="AP73" s="6">
        <f t="shared" ref="AP73:AP78" si="32">AD73-S73</f>
        <v>97935.410344883276</v>
      </c>
      <c r="AQ73" s="6">
        <f t="shared" ref="AQ73:AQ78" si="33">AE73-T73</f>
        <v>95118.20245476719</v>
      </c>
      <c r="AR73" s="6">
        <f t="shared" ref="AR73:AR78" si="34">AF73-U73</f>
        <v>91537.033820152923</v>
      </c>
      <c r="AS73" s="6">
        <f t="shared" ref="AS73:AS78" si="35">AG73-V73</f>
        <v>100596.61030110758</v>
      </c>
      <c r="AT73" s="6">
        <f t="shared" ref="AT73:AT78" si="36">AH73-W73</f>
        <v>94451.93568745628</v>
      </c>
      <c r="AU73" s="6"/>
      <c r="AV73" s="6">
        <f t="shared" si="15"/>
        <v>65</v>
      </c>
      <c r="AW73" s="6">
        <f t="shared" si="16"/>
        <v>800178</v>
      </c>
      <c r="AY73" s="23"/>
    </row>
    <row r="74" spans="2:51" x14ac:dyDescent="0.35">
      <c r="B74">
        <v>66</v>
      </c>
      <c r="C74" s="4">
        <f>'Luxury pizza per day'!B70*Parameters!$C$7</f>
        <v>18346.939092212204</v>
      </c>
      <c r="D74" s="4">
        <f>'Luxury pizza per day'!C70*Parameters!$C$7</f>
        <v>18648.805161992539</v>
      </c>
      <c r="E74" s="4">
        <f>'Luxury pizza per day'!D70*Parameters!$C$7</f>
        <v>18817.764449362861</v>
      </c>
      <c r="F74" s="4">
        <f>'Luxury pizza per day'!E70*Parameters!$C$7</f>
        <v>20279.146231218194</v>
      </c>
      <c r="G74" s="4">
        <f>'Luxury pizza per day'!F70*Parameters!$C$7</f>
        <v>20374.617986328296</v>
      </c>
      <c r="H74" s="4">
        <f>'Luxury pizza per day'!G70*Parameters!$C$7</f>
        <v>21574.605972908004</v>
      </c>
      <c r="I74" s="4">
        <f>'Luxury pizza per day'!H70*Parameters!$C$7</f>
        <v>22911.127623787932</v>
      </c>
      <c r="J74" s="4">
        <f>'Luxury pizza per day'!I70*Parameters!$C$7</f>
        <v>23430.433201852782</v>
      </c>
      <c r="K74" s="4">
        <f>'Luxury pizza per day'!J70*Parameters!$C$7</f>
        <v>23146.494202668971</v>
      </c>
      <c r="L74" s="4">
        <f>'Luxury pizza per day'!K70*Parameters!$C$7</f>
        <v>24118.822372794239</v>
      </c>
      <c r="M74" s="4"/>
      <c r="N74" s="47">
        <f>(Parameters!$D$15+Parameters!$D$17)*C74+Parameters!$D$18+Parameters!$C$6+Parameters!$D$21</f>
        <v>256602.04319159154</v>
      </c>
      <c r="O74" s="7">
        <f>(Parameters!$D$15+Parameters!$D$17)*D74+Parameters!$D$18+Parameters!$C$6</f>
        <v>243866.03871494404</v>
      </c>
      <c r="P74" s="7">
        <f>(Parameters!$D$15+Parameters!$D$17)*E74+Parameters!$D$18+Parameters!$C$6</f>
        <v>245133.23337022145</v>
      </c>
      <c r="Q74" s="7">
        <f>(Parameters!$D$15+Parameters!$D$17)*F74+Parameters!$D$18+Parameters!$C$6</f>
        <v>256093.59673413646</v>
      </c>
      <c r="R74" s="7">
        <f>(Parameters!$D$15+Parameters!$D$17)*G74+Parameters!$D$18+Parameters!$C$6</f>
        <v>256809.63489746221</v>
      </c>
      <c r="S74" s="7">
        <f>(Parameters!$D$15+Parameters!$D$17)*H74+Parameters!$D$18+Parameters!$C$6</f>
        <v>265809.54479681002</v>
      </c>
      <c r="T74" s="7">
        <f>(Parameters!$D$15+Parameters!$D$17)*I74+Parameters!$D$18+Parameters!$C$6</f>
        <v>275833.4571784095</v>
      </c>
      <c r="U74" s="7">
        <f>(Parameters!$D$15+Parameters!$D$17)*J74+Parameters!$D$18+Parameters!$C$6</f>
        <v>279728.24901389587</v>
      </c>
      <c r="V74" s="7">
        <f>(Parameters!$D$15+Parameters!$D$17)*K74+Parameters!$D$18+Parameters!$C$6</f>
        <v>277598.70652001729</v>
      </c>
      <c r="W74" s="7">
        <f>(Parameters!$D$15+Parameters!$D$17)*L74+Parameters!$D$18+Parameters!$C$6</f>
        <v>284891.16779595678</v>
      </c>
      <c r="Y74" s="7">
        <f>C74*Parameters!$D$16</f>
        <v>275020.61699226091</v>
      </c>
      <c r="Z74" s="7">
        <f>D74*Parameters!$D$16</f>
        <v>279545.58937826817</v>
      </c>
      <c r="AA74" s="7">
        <f>E74*Parameters!$D$16</f>
        <v>282078.28909594932</v>
      </c>
      <c r="AB74" s="7">
        <f>F74*Parameters!$D$16</f>
        <v>303984.40200596076</v>
      </c>
      <c r="AC74" s="7">
        <f>G74*Parameters!$D$16</f>
        <v>305415.52361506119</v>
      </c>
      <c r="AD74" s="7">
        <f>H74*Parameters!$D$16</f>
        <v>323403.34353389096</v>
      </c>
      <c r="AE74" s="7">
        <f>I74*Parameters!$D$16</f>
        <v>343437.80308058113</v>
      </c>
      <c r="AF74" s="7">
        <f>J74*Parameters!$D$16</f>
        <v>351222.1936957732</v>
      </c>
      <c r="AG74" s="7">
        <f>K74*Parameters!$D$16</f>
        <v>346965.94809800788</v>
      </c>
      <c r="AH74" s="7">
        <f>L74*Parameters!$D$16</f>
        <v>361541.14736818563</v>
      </c>
      <c r="AJ74" s="6">
        <f t="shared" ref="AJ74:AJ108" si="37">B74</f>
        <v>66</v>
      </c>
      <c r="AK74" s="6">
        <f t="shared" si="27"/>
        <v>18418.573800669372</v>
      </c>
      <c r="AL74" s="6">
        <f t="shared" si="28"/>
        <v>35679.550663324131</v>
      </c>
      <c r="AM74" s="6">
        <f t="shared" si="29"/>
        <v>36945.055725727871</v>
      </c>
      <c r="AN74" s="6">
        <f t="shared" si="30"/>
        <v>47890.805271824298</v>
      </c>
      <c r="AO74" s="6">
        <f t="shared" si="31"/>
        <v>48605.88871759898</v>
      </c>
      <c r="AP74" s="6">
        <f t="shared" si="32"/>
        <v>57593.798737080942</v>
      </c>
      <c r="AQ74" s="6">
        <f t="shared" si="33"/>
        <v>67604.345902171626</v>
      </c>
      <c r="AR74" s="6">
        <f t="shared" si="34"/>
        <v>71493.944681877329</v>
      </c>
      <c r="AS74" s="6">
        <f t="shared" si="35"/>
        <v>69367.241577990586</v>
      </c>
      <c r="AT74" s="6">
        <f t="shared" si="36"/>
        <v>76649.979572228855</v>
      </c>
      <c r="AU74" s="6"/>
      <c r="AV74" s="6">
        <f t="shared" ref="AV74:AV108" si="38">B74</f>
        <v>66</v>
      </c>
      <c r="AW74" s="6">
        <f t="shared" ref="AW74:AW108" si="39">ROUND(SUM(AK74:AT74),0)</f>
        <v>530249</v>
      </c>
      <c r="AY74" s="23"/>
    </row>
    <row r="75" spans="2:51" x14ac:dyDescent="0.35">
      <c r="B75">
        <v>67</v>
      </c>
      <c r="C75" s="4">
        <f>'Luxury pizza per day'!B71*Parameters!$C$7</f>
        <v>18299.738072817083</v>
      </c>
      <c r="D75" s="4">
        <f>'Luxury pizza per day'!C71*Parameters!$C$7</f>
        <v>17048.29706377882</v>
      </c>
      <c r="E75" s="4">
        <f>'Luxury pizza per day'!D71*Parameters!$C$7</f>
        <v>18238.937258587419</v>
      </c>
      <c r="F75" s="4">
        <f>'Luxury pizza per day'!E71*Parameters!$C$7</f>
        <v>19778.559279992696</v>
      </c>
      <c r="G75" s="4">
        <f>'Luxury pizza per day'!F71*Parameters!$C$7</f>
        <v>21340.563478586326</v>
      </c>
      <c r="H75" s="4">
        <f>'Luxury pizza per day'!G71*Parameters!$C$7</f>
        <v>24572.034392240199</v>
      </c>
      <c r="I75" s="4">
        <f>'Luxury pizza per day'!H71*Parameters!$C$7</f>
        <v>24971.523158276286</v>
      </c>
      <c r="J75" s="4">
        <f>'Luxury pizza per day'!I71*Parameters!$C$7</f>
        <v>26579.303431023996</v>
      </c>
      <c r="K75" s="4">
        <f>'Luxury pizza per day'!J71*Parameters!$C$7</f>
        <v>27599.067348182685</v>
      </c>
      <c r="L75" s="4">
        <f>'Luxury pizza per day'!K71*Parameters!$C$7</f>
        <v>30539.716590732824</v>
      </c>
      <c r="M75" s="4"/>
      <c r="N75" s="47">
        <f>(Parameters!$D$15+Parameters!$D$17)*C75+Parameters!$D$18+Parameters!$C$6+Parameters!$D$21</f>
        <v>256248.03554612811</v>
      </c>
      <c r="O75" s="7">
        <f>(Parameters!$D$15+Parameters!$D$17)*D75+Parameters!$D$18+Parameters!$C$6</f>
        <v>231862.22797834116</v>
      </c>
      <c r="P75" s="7">
        <f>(Parameters!$D$15+Parameters!$D$17)*E75+Parameters!$D$18+Parameters!$C$6</f>
        <v>240792.02943940565</v>
      </c>
      <c r="Q75" s="7">
        <f>(Parameters!$D$15+Parameters!$D$17)*F75+Parameters!$D$18+Parameters!$C$6</f>
        <v>252339.19459994521</v>
      </c>
      <c r="R75" s="7">
        <f>(Parameters!$D$15+Parameters!$D$17)*G75+Parameters!$D$18+Parameters!$C$6</f>
        <v>264054.22608939745</v>
      </c>
      <c r="S75" s="7">
        <f>(Parameters!$D$15+Parameters!$D$17)*H75+Parameters!$D$18+Parameters!$C$6</f>
        <v>288290.25794180145</v>
      </c>
      <c r="T75" s="7">
        <f>(Parameters!$D$15+Parameters!$D$17)*I75+Parameters!$D$18+Parameters!$C$6</f>
        <v>291286.42368707212</v>
      </c>
      <c r="U75" s="7">
        <f>(Parameters!$D$15+Parameters!$D$17)*J75+Parameters!$D$18+Parameters!$C$6</f>
        <v>303344.77573267999</v>
      </c>
      <c r="V75" s="7">
        <f>(Parameters!$D$15+Parameters!$D$17)*K75+Parameters!$D$18+Parameters!$C$6</f>
        <v>310993.00511137012</v>
      </c>
      <c r="W75" s="7">
        <f>(Parameters!$D$15+Parameters!$D$17)*L75+Parameters!$D$18+Parameters!$C$6</f>
        <v>333047.87443049619</v>
      </c>
      <c r="Y75" s="7">
        <f>C75*Parameters!$D$16</f>
        <v>274313.07371152809</v>
      </c>
      <c r="Z75" s="7">
        <f>D75*Parameters!$D$16</f>
        <v>255553.97298604451</v>
      </c>
      <c r="AA75" s="7">
        <f>E75*Parameters!$D$16</f>
        <v>273401.66950622539</v>
      </c>
      <c r="AB75" s="7">
        <f>F75*Parameters!$D$16</f>
        <v>296480.60360709054</v>
      </c>
      <c r="AC75" s="7">
        <f>G75*Parameters!$D$16</f>
        <v>319895.046544009</v>
      </c>
      <c r="AD75" s="7">
        <f>H75*Parameters!$D$16</f>
        <v>368334.79553968058</v>
      </c>
      <c r="AE75" s="7">
        <f>I75*Parameters!$D$16</f>
        <v>374323.13214256155</v>
      </c>
      <c r="AF75" s="7">
        <f>J75*Parameters!$D$16</f>
        <v>398423.7584310497</v>
      </c>
      <c r="AG75" s="7">
        <f>K75*Parameters!$D$16</f>
        <v>413710.01954925846</v>
      </c>
      <c r="AH75" s="7">
        <f>L75*Parameters!$D$16</f>
        <v>457790.351695085</v>
      </c>
      <c r="AJ75" s="6">
        <f t="shared" si="37"/>
        <v>67</v>
      </c>
      <c r="AK75" s="6">
        <f t="shared" si="27"/>
        <v>18065.038165399979</v>
      </c>
      <c r="AL75" s="6">
        <f t="shared" si="28"/>
        <v>23691.745007703343</v>
      </c>
      <c r="AM75" s="6">
        <f t="shared" si="29"/>
        <v>32609.640066819731</v>
      </c>
      <c r="AN75" s="6">
        <f t="shared" si="30"/>
        <v>44141.409007145325</v>
      </c>
      <c r="AO75" s="6">
        <f t="shared" si="31"/>
        <v>55840.820454611559</v>
      </c>
      <c r="AP75" s="6">
        <f t="shared" si="32"/>
        <v>80044.537597879127</v>
      </c>
      <c r="AQ75" s="6">
        <f t="shared" si="33"/>
        <v>83036.708455489425</v>
      </c>
      <c r="AR75" s="6">
        <f t="shared" si="34"/>
        <v>95078.982698369713</v>
      </c>
      <c r="AS75" s="6">
        <f t="shared" si="35"/>
        <v>102717.01443788834</v>
      </c>
      <c r="AT75" s="6">
        <f t="shared" si="36"/>
        <v>124742.47726458882</v>
      </c>
      <c r="AU75" s="6"/>
      <c r="AV75" s="6">
        <f t="shared" si="38"/>
        <v>67</v>
      </c>
      <c r="AW75" s="6">
        <f t="shared" si="39"/>
        <v>659968</v>
      </c>
      <c r="AY75" s="23"/>
    </row>
    <row r="76" spans="2:51" x14ac:dyDescent="0.35">
      <c r="B76">
        <v>68</v>
      </c>
      <c r="C76" s="4">
        <f>'Luxury pizza per day'!B72*Parameters!$C$7</f>
        <v>18977.860596190549</v>
      </c>
      <c r="D76" s="4">
        <f>'Luxury pizza per day'!C72*Parameters!$C$7</f>
        <v>20841.189403429977</v>
      </c>
      <c r="E76" s="4">
        <f>'Luxury pizza per day'!D72*Parameters!$C$7</f>
        <v>23313.756093725988</v>
      </c>
      <c r="F76" s="4">
        <f>'Luxury pizza per day'!E72*Parameters!$C$7</f>
        <v>26130.344945280023</v>
      </c>
      <c r="G76" s="4">
        <f>'Luxury pizza per day'!F72*Parameters!$C$7</f>
        <v>26486.187926961949</v>
      </c>
      <c r="H76" s="4">
        <f>'Luxury pizza per day'!G72*Parameters!$C$7</f>
        <v>29641.452156273197</v>
      </c>
      <c r="I76" s="4">
        <f>'Luxury pizza per day'!H72*Parameters!$C$7</f>
        <v>29458.592855128176</v>
      </c>
      <c r="J76" s="4">
        <f>'Luxury pizza per day'!I72*Parameters!$C$7</f>
        <v>27860.757967884696</v>
      </c>
      <c r="K76" s="4">
        <f>'Luxury pizza per day'!J72*Parameters!$C$7</f>
        <v>25839.3011460456</v>
      </c>
      <c r="L76" s="4">
        <f>'Luxury pizza per day'!K72*Parameters!$C$7</f>
        <v>25190.634602690643</v>
      </c>
      <c r="M76" s="4"/>
      <c r="N76" s="47">
        <f>(Parameters!$D$15+Parameters!$D$17)*C76+Parameters!$D$18+Parameters!$C$6+Parameters!$D$21</f>
        <v>261333.95447142911</v>
      </c>
      <c r="O76" s="7">
        <f>(Parameters!$D$15+Parameters!$D$17)*D76+Parameters!$D$18+Parameters!$C$6</f>
        <v>260308.92052572482</v>
      </c>
      <c r="P76" s="7">
        <f>(Parameters!$D$15+Parameters!$D$17)*E76+Parameters!$D$18+Parameters!$C$6</f>
        <v>278853.17070294492</v>
      </c>
      <c r="Q76" s="7">
        <f>(Parameters!$D$15+Parameters!$D$17)*F76+Parameters!$D$18+Parameters!$C$6</f>
        <v>299977.58708960016</v>
      </c>
      <c r="R76" s="7">
        <f>(Parameters!$D$15+Parameters!$D$17)*G76+Parameters!$D$18+Parameters!$C$6</f>
        <v>302646.4094522146</v>
      </c>
      <c r="S76" s="7">
        <f>(Parameters!$D$15+Parameters!$D$17)*H76+Parameters!$D$18+Parameters!$C$6</f>
        <v>326310.89117204899</v>
      </c>
      <c r="T76" s="7">
        <f>(Parameters!$D$15+Parameters!$D$17)*I76+Parameters!$D$18+Parameters!$C$6</f>
        <v>324939.44641346135</v>
      </c>
      <c r="U76" s="7">
        <f>(Parameters!$D$15+Parameters!$D$17)*J76+Parameters!$D$18+Parameters!$C$6</f>
        <v>312955.68475913524</v>
      </c>
      <c r="V76" s="7">
        <f>(Parameters!$D$15+Parameters!$D$17)*K76+Parameters!$D$18+Parameters!$C$6</f>
        <v>297794.75859534199</v>
      </c>
      <c r="W76" s="7">
        <f>(Parameters!$D$15+Parameters!$D$17)*L76+Parameters!$D$18+Parameters!$C$6</f>
        <v>292929.75952017982</v>
      </c>
      <c r="Y76" s="7">
        <f>C76*Parameters!$D$16</f>
        <v>284478.13033689634</v>
      </c>
      <c r="Z76" s="7">
        <f>D76*Parameters!$D$16</f>
        <v>312409.42915741535</v>
      </c>
      <c r="AA76" s="7">
        <f>E76*Parameters!$D$16</f>
        <v>349473.20384495257</v>
      </c>
      <c r="AB76" s="7">
        <f>F76*Parameters!$D$16</f>
        <v>391693.87072974758</v>
      </c>
      <c r="AC76" s="7">
        <f>G76*Parameters!$D$16</f>
        <v>397027.95702515962</v>
      </c>
      <c r="AD76" s="7">
        <f>H76*Parameters!$D$16</f>
        <v>444325.36782253522</v>
      </c>
      <c r="AE76" s="7">
        <f>I76*Parameters!$D$16</f>
        <v>441584.30689837137</v>
      </c>
      <c r="AF76" s="7">
        <f>J76*Parameters!$D$16</f>
        <v>417632.7619385916</v>
      </c>
      <c r="AG76" s="7">
        <f>K76*Parameters!$D$16</f>
        <v>387331.12417922355</v>
      </c>
      <c r="AH76" s="7">
        <f>L76*Parameters!$D$16</f>
        <v>377607.61269433273</v>
      </c>
      <c r="AJ76" s="6">
        <f t="shared" si="37"/>
        <v>68</v>
      </c>
      <c r="AK76" s="6">
        <f t="shared" si="27"/>
        <v>23144.17586546723</v>
      </c>
      <c r="AL76" s="6">
        <f t="shared" si="28"/>
        <v>52100.508631690522</v>
      </c>
      <c r="AM76" s="6">
        <f t="shared" si="29"/>
        <v>70620.033142007655</v>
      </c>
      <c r="AN76" s="6">
        <f t="shared" si="30"/>
        <v>91716.28364014742</v>
      </c>
      <c r="AO76" s="6">
        <f t="shared" si="31"/>
        <v>94381.547572945012</v>
      </c>
      <c r="AP76" s="6">
        <f t="shared" si="32"/>
        <v>118014.47665048623</v>
      </c>
      <c r="AQ76" s="6">
        <f t="shared" si="33"/>
        <v>116644.86048491002</v>
      </c>
      <c r="AR76" s="6">
        <f t="shared" si="34"/>
        <v>104677.07717945636</v>
      </c>
      <c r="AS76" s="6">
        <f t="shared" si="35"/>
        <v>89536.365583881561</v>
      </c>
      <c r="AT76" s="6">
        <f t="shared" si="36"/>
        <v>84677.8531741529</v>
      </c>
      <c r="AU76" s="6"/>
      <c r="AV76" s="6">
        <f t="shared" si="38"/>
        <v>68</v>
      </c>
      <c r="AW76" s="6">
        <f t="shared" si="39"/>
        <v>845513</v>
      </c>
      <c r="AY76" s="23"/>
    </row>
    <row r="77" spans="2:51" x14ac:dyDescent="0.35">
      <c r="B77">
        <v>69</v>
      </c>
      <c r="C77" s="4">
        <f>'Luxury pizza per day'!B73*Parameters!$C$7</f>
        <v>21487.703587878485</v>
      </c>
      <c r="D77" s="4">
        <f>'Luxury pizza per day'!C73*Parameters!$C$7</f>
        <v>22106.884110393148</v>
      </c>
      <c r="E77" s="4">
        <f>'Luxury pizza per day'!D73*Parameters!$C$7</f>
        <v>21890.291637112605</v>
      </c>
      <c r="F77" s="4">
        <f>'Luxury pizza per day'!E73*Parameters!$C$7</f>
        <v>21014.36562622169</v>
      </c>
      <c r="G77" s="4">
        <f>'Luxury pizza per day'!F73*Parameters!$C$7</f>
        <v>23011.867431032289</v>
      </c>
      <c r="H77" s="4">
        <f>'Luxury pizza per day'!G73*Parameters!$C$7</f>
        <v>26529.611967031156</v>
      </c>
      <c r="I77" s="4">
        <f>'Luxury pizza per day'!H73*Parameters!$C$7</f>
        <v>25823.318487524197</v>
      </c>
      <c r="J77" s="4">
        <f>'Luxury pizza per day'!I73*Parameters!$C$7</f>
        <v>23692.680697804957</v>
      </c>
      <c r="K77" s="4">
        <f>'Luxury pizza per day'!J73*Parameters!$C$7</f>
        <v>23460.567624878589</v>
      </c>
      <c r="L77" s="4">
        <f>'Luxury pizza per day'!K73*Parameters!$C$7</f>
        <v>23112.236078563728</v>
      </c>
      <c r="M77" s="4"/>
      <c r="N77" s="47">
        <f>(Parameters!$D$15+Parameters!$D$17)*C77+Parameters!$D$18+Parameters!$C$6+Parameters!$D$21</f>
        <v>280157.7769090886</v>
      </c>
      <c r="O77" s="7">
        <f>(Parameters!$D$15+Parameters!$D$17)*D77+Parameters!$D$18+Parameters!$C$6</f>
        <v>269801.63082794863</v>
      </c>
      <c r="P77" s="7">
        <f>(Parameters!$D$15+Parameters!$D$17)*E77+Parameters!$D$18+Parameters!$C$6</f>
        <v>268177.18727834453</v>
      </c>
      <c r="Q77" s="7">
        <f>(Parameters!$D$15+Parameters!$D$17)*F77+Parameters!$D$18+Parameters!$C$6</f>
        <v>261607.74219666267</v>
      </c>
      <c r="R77" s="7">
        <f>(Parameters!$D$15+Parameters!$D$17)*G77+Parameters!$D$18+Parameters!$C$6</f>
        <v>276589.00573274214</v>
      </c>
      <c r="S77" s="7">
        <f>(Parameters!$D$15+Parameters!$D$17)*H77+Parameters!$D$18+Parameters!$C$6</f>
        <v>302972.08975273371</v>
      </c>
      <c r="T77" s="7">
        <f>(Parameters!$D$15+Parameters!$D$17)*I77+Parameters!$D$18+Parameters!$C$6</f>
        <v>297674.88865643146</v>
      </c>
      <c r="U77" s="7">
        <f>(Parameters!$D$15+Parameters!$D$17)*J77+Parameters!$D$18+Parameters!$C$6</f>
        <v>281695.10523353715</v>
      </c>
      <c r="V77" s="7">
        <f>(Parameters!$D$15+Parameters!$D$17)*K77+Parameters!$D$18+Parameters!$C$6</f>
        <v>279954.25718658941</v>
      </c>
      <c r="W77" s="7">
        <f>(Parameters!$D$15+Parameters!$D$17)*L77+Parameters!$D$18+Parameters!$C$6</f>
        <v>277341.77058922796</v>
      </c>
      <c r="Y77" s="7">
        <f>C77*Parameters!$D$16</f>
        <v>322100.67678229848</v>
      </c>
      <c r="Z77" s="7">
        <f>D77*Parameters!$D$16</f>
        <v>331382.19281479332</v>
      </c>
      <c r="AA77" s="7">
        <f>E77*Parameters!$D$16</f>
        <v>328135.47164031793</v>
      </c>
      <c r="AB77" s="7">
        <f>F77*Parameters!$D$16</f>
        <v>315005.34073706315</v>
      </c>
      <c r="AC77" s="7">
        <f>G77*Parameters!$D$16</f>
        <v>344947.892791174</v>
      </c>
      <c r="AD77" s="7">
        <f>H77*Parameters!$D$16</f>
        <v>397678.88338579703</v>
      </c>
      <c r="AE77" s="7">
        <f>I77*Parameters!$D$16</f>
        <v>387091.5441279877</v>
      </c>
      <c r="AF77" s="7">
        <f>J77*Parameters!$D$16</f>
        <v>355153.28366009629</v>
      </c>
      <c r="AG77" s="7">
        <f>K77*Parameters!$D$16</f>
        <v>351673.90869693004</v>
      </c>
      <c r="AH77" s="7">
        <f>L77*Parameters!$D$16</f>
        <v>346452.41881767032</v>
      </c>
      <c r="AJ77" s="6">
        <f t="shared" si="37"/>
        <v>69</v>
      </c>
      <c r="AK77" s="6">
        <f t="shared" si="27"/>
        <v>41942.899873209884</v>
      </c>
      <c r="AL77" s="6">
        <f t="shared" si="28"/>
        <v>61580.561986844696</v>
      </c>
      <c r="AM77" s="6">
        <f t="shared" si="29"/>
        <v>59958.284361973405</v>
      </c>
      <c r="AN77" s="6">
        <f t="shared" si="30"/>
        <v>53397.598540400475</v>
      </c>
      <c r="AO77" s="6">
        <f t="shared" si="31"/>
        <v>68358.887058431865</v>
      </c>
      <c r="AP77" s="6">
        <f t="shared" si="32"/>
        <v>94706.793633063324</v>
      </c>
      <c r="AQ77" s="6">
        <f t="shared" si="33"/>
        <v>89416.655471556238</v>
      </c>
      <c r="AR77" s="6">
        <f t="shared" si="34"/>
        <v>73458.178426559141</v>
      </c>
      <c r="AS77" s="6">
        <f t="shared" si="35"/>
        <v>71719.651510340627</v>
      </c>
      <c r="AT77" s="6">
        <f t="shared" si="36"/>
        <v>69110.648228442355</v>
      </c>
      <c r="AU77" s="6"/>
      <c r="AV77" s="6">
        <f t="shared" si="38"/>
        <v>69</v>
      </c>
      <c r="AW77" s="6">
        <f t="shared" si="39"/>
        <v>683650</v>
      </c>
      <c r="AY77" s="23"/>
    </row>
    <row r="78" spans="2:51" x14ac:dyDescent="0.35">
      <c r="B78">
        <v>70</v>
      </c>
      <c r="C78" s="4">
        <f>'Luxury pizza per day'!B74*Parameters!$C$7</f>
        <v>20985.050611021041</v>
      </c>
      <c r="D78" s="4">
        <f>'Luxury pizza per day'!C74*Parameters!$C$7</f>
        <v>19790.42684704881</v>
      </c>
      <c r="E78" s="4">
        <f>'Luxury pizza per day'!D74*Parameters!$C$7</f>
        <v>17590.349506572034</v>
      </c>
      <c r="F78" s="4">
        <f>'Luxury pizza per day'!E74*Parameters!$C$7</f>
        <v>18565.287228740632</v>
      </c>
      <c r="G78" s="4">
        <f>'Luxury pizza per day'!F74*Parameters!$C$7</f>
        <v>18204.425117380561</v>
      </c>
      <c r="H78" s="4">
        <f>'Luxury pizza per day'!G74*Parameters!$C$7</f>
        <v>17898.897544216878</v>
      </c>
      <c r="I78" s="4">
        <f>'Luxury pizza per day'!H74*Parameters!$C$7</f>
        <v>19806.244412108063</v>
      </c>
      <c r="J78" s="4">
        <f>'Luxury pizza per day'!I74*Parameters!$C$7</f>
        <v>20026.402496438372</v>
      </c>
      <c r="K78" s="4">
        <f>'Luxury pizza per day'!J74*Parameters!$C$7</f>
        <v>19532.403889851517</v>
      </c>
      <c r="L78" s="4">
        <f>'Luxury pizza per day'!K74*Parameters!$C$7</f>
        <v>18457.691273687997</v>
      </c>
      <c r="M78" s="4"/>
      <c r="N78" s="47">
        <f>(Parameters!$D$15+Parameters!$D$17)*C78+Parameters!$D$18+Parameters!$C$6+Parameters!$D$21</f>
        <v>276387.87958265783</v>
      </c>
      <c r="O78" s="7">
        <f>(Parameters!$D$15+Parameters!$D$17)*D78+Parameters!$D$18+Parameters!$C$6</f>
        <v>252428.20135286608</v>
      </c>
      <c r="P78" s="7">
        <f>(Parameters!$D$15+Parameters!$D$17)*E78+Parameters!$D$18+Parameters!$C$6</f>
        <v>235927.62129929027</v>
      </c>
      <c r="Q78" s="7">
        <f>(Parameters!$D$15+Parameters!$D$17)*F78+Parameters!$D$18+Parameters!$C$6</f>
        <v>243239.65421555474</v>
      </c>
      <c r="R78" s="7">
        <f>(Parameters!$D$15+Parameters!$D$17)*G78+Parameters!$D$18+Parameters!$C$6</f>
        <v>240533.1883803542</v>
      </c>
      <c r="S78" s="7">
        <f>(Parameters!$D$15+Parameters!$D$17)*H78+Parameters!$D$18+Parameters!$C$6</f>
        <v>238241.73158162658</v>
      </c>
      <c r="T78" s="7">
        <f>(Parameters!$D$15+Parameters!$D$17)*I78+Parameters!$D$18+Parameters!$C$6</f>
        <v>252546.83309081045</v>
      </c>
      <c r="U78" s="7">
        <f>(Parameters!$D$15+Parameters!$D$17)*J78+Parameters!$D$18+Parameters!$C$6</f>
        <v>254198.01872328779</v>
      </c>
      <c r="V78" s="7">
        <f>(Parameters!$D$15+Parameters!$D$17)*K78+Parameters!$D$18+Parameters!$C$6</f>
        <v>250493.02917388637</v>
      </c>
      <c r="W78" s="7">
        <f>(Parameters!$D$15+Parameters!$D$17)*L78+Parameters!$D$18+Parameters!$C$6</f>
        <v>242432.68455265998</v>
      </c>
      <c r="Y78" s="7">
        <f>C78*Parameters!$D$16</f>
        <v>314565.90865920542</v>
      </c>
      <c r="Z78" s="7">
        <f>D78*Parameters!$D$16</f>
        <v>296658.49843726167</v>
      </c>
      <c r="AA78" s="7">
        <f>E78*Parameters!$D$16</f>
        <v>263679.33910351479</v>
      </c>
      <c r="AB78" s="7">
        <f>F78*Parameters!$D$16</f>
        <v>278293.65555882209</v>
      </c>
      <c r="AC78" s="7">
        <f>G78*Parameters!$D$16</f>
        <v>272884.33250953461</v>
      </c>
      <c r="AD78" s="7">
        <f>H78*Parameters!$D$16</f>
        <v>268304.47418781102</v>
      </c>
      <c r="AE78" s="7">
        <f>I78*Parameters!$D$16</f>
        <v>296895.60373749986</v>
      </c>
      <c r="AF78" s="7">
        <f>J78*Parameters!$D$16</f>
        <v>300195.77342161117</v>
      </c>
      <c r="AG78" s="7">
        <f>K78*Parameters!$D$16</f>
        <v>292790.73430887423</v>
      </c>
      <c r="AH78" s="7">
        <f>L78*Parameters!$D$16</f>
        <v>276680.79219258309</v>
      </c>
      <c r="AJ78" s="6">
        <f t="shared" si="37"/>
        <v>70</v>
      </c>
      <c r="AK78" s="6">
        <f t="shared" si="27"/>
        <v>38178.029076547595</v>
      </c>
      <c r="AL78" s="6">
        <f t="shared" si="28"/>
        <v>44230.297084395599</v>
      </c>
      <c r="AM78" s="6">
        <f t="shared" si="29"/>
        <v>27751.717804224521</v>
      </c>
      <c r="AN78" s="6">
        <f t="shared" si="30"/>
        <v>35054.001343267359</v>
      </c>
      <c r="AO78" s="6">
        <f t="shared" si="31"/>
        <v>32351.144129180408</v>
      </c>
      <c r="AP78" s="6">
        <f t="shared" si="32"/>
        <v>30062.742606184445</v>
      </c>
      <c r="AQ78" s="6">
        <f t="shared" si="33"/>
        <v>44348.770646689401</v>
      </c>
      <c r="AR78" s="6">
        <f t="shared" si="34"/>
        <v>45997.754698323377</v>
      </c>
      <c r="AS78" s="6">
        <f t="shared" si="35"/>
        <v>42297.70513498786</v>
      </c>
      <c r="AT78" s="6">
        <f t="shared" si="36"/>
        <v>34248.10763992311</v>
      </c>
      <c r="AU78" s="6"/>
      <c r="AV78" s="6">
        <f t="shared" si="38"/>
        <v>70</v>
      </c>
      <c r="AW78" s="6">
        <f t="shared" si="39"/>
        <v>374520</v>
      </c>
      <c r="AY78" s="23"/>
    </row>
    <row r="79" spans="2:51" x14ac:dyDescent="0.35">
      <c r="B79">
        <v>71</v>
      </c>
      <c r="C79" s="4">
        <f>'Luxury pizza per day'!B75*Parameters!$C$7</f>
        <v>17842.602741241422</v>
      </c>
      <c r="D79" s="4">
        <f>'Luxury pizza per day'!C75*Parameters!$C$7</f>
        <v>16405.994732667055</v>
      </c>
      <c r="E79" s="4">
        <f>'Luxury pizza per day'!D75*Parameters!$C$7</f>
        <v>15040.334695810843</v>
      </c>
      <c r="F79" s="4">
        <f>'Luxury pizza per day'!E75*Parameters!$C$7</f>
        <v>14674.135485972432</v>
      </c>
      <c r="G79" s="4">
        <f>'Luxury pizza per day'!F75*Parameters!$C$7</f>
        <v>14149.766585789826</v>
      </c>
      <c r="H79" s="4">
        <f>'Luxury pizza per day'!G75*Parameters!$C$7</f>
        <v>13158.372616432678</v>
      </c>
      <c r="I79" s="4">
        <f>'Luxury pizza per day'!H75*Parameters!$C$7</f>
        <v>12116.882039392158</v>
      </c>
      <c r="J79" s="4">
        <f>'Luxury pizza per day'!I75*Parameters!$C$7</f>
        <v>10858.630054125209</v>
      </c>
      <c r="K79" s="4">
        <f>'Luxury pizza per day'!J75*Parameters!$C$7</f>
        <v>9880.936435454043</v>
      </c>
      <c r="L79" s="4">
        <f>'Luxury pizza per day'!K75*Parameters!$C$7</f>
        <v>10514.546050385696</v>
      </c>
      <c r="M79" s="4"/>
      <c r="N79" s="47">
        <f>(Parameters!$D$15+Parameters!$D$17)*C79+Parameters!$D$18+Parameters!$C$6+Parameters!$D$21</f>
        <v>252819.52055931068</v>
      </c>
      <c r="O79" s="7">
        <f>(Parameters!$D$15+Parameters!$D$17)*D79+Parameters!$D$18+Parameters!$C$6</f>
        <v>227044.96049500292</v>
      </c>
      <c r="P79" s="7">
        <f>(Parameters!$D$15+Parameters!$D$17)*E79+Parameters!$D$18+Parameters!$C$6</f>
        <v>216802.51021858133</v>
      </c>
      <c r="Q79" s="7">
        <f>(Parameters!$D$15+Parameters!$D$17)*F79+Parameters!$D$18+Parameters!$C$6</f>
        <v>214056.01614479325</v>
      </c>
      <c r="R79" s="7">
        <f>(Parameters!$D$15+Parameters!$D$17)*G79+Parameters!$D$18+Parameters!$C$6</f>
        <v>210123.2493934237</v>
      </c>
      <c r="S79" s="7">
        <f>(Parameters!$D$15+Parameters!$D$17)*H79+Parameters!$D$18+Parameters!$C$6</f>
        <v>202687.79462324508</v>
      </c>
      <c r="T79" s="7">
        <f>(Parameters!$D$15+Parameters!$D$17)*I79+Parameters!$D$18+Parameters!$C$6</f>
        <v>194876.61529544118</v>
      </c>
      <c r="U79" s="7">
        <f>(Parameters!$D$15+Parameters!$D$17)*J79+Parameters!$D$18+Parameters!$C$6</f>
        <v>185439.72540593907</v>
      </c>
      <c r="V79" s="7">
        <f>(Parameters!$D$15+Parameters!$D$17)*K79+Parameters!$D$18+Parameters!$C$6</f>
        <v>178107.02326590533</v>
      </c>
      <c r="W79" s="7">
        <f>(Parameters!$D$15+Parameters!$D$17)*L79+Parameters!$D$18+Parameters!$C$6</f>
        <v>182859.09537789272</v>
      </c>
      <c r="Y79" s="7">
        <f>C79*Parameters!$D$16</f>
        <v>267460.61509120895</v>
      </c>
      <c r="Z79" s="7">
        <f>D79*Parameters!$D$16</f>
        <v>245925.86104267917</v>
      </c>
      <c r="AA79" s="7">
        <f>E79*Parameters!$D$16</f>
        <v>225454.61709020456</v>
      </c>
      <c r="AB79" s="7">
        <f>F79*Parameters!$D$16</f>
        <v>219965.29093472677</v>
      </c>
      <c r="AC79" s="7">
        <f>G79*Parameters!$D$16</f>
        <v>212105.0011209895</v>
      </c>
      <c r="AD79" s="7">
        <f>H79*Parameters!$D$16</f>
        <v>197244.00552032585</v>
      </c>
      <c r="AE79" s="7">
        <f>I79*Parameters!$D$16</f>
        <v>181632.06177048845</v>
      </c>
      <c r="AF79" s="7">
        <f>J79*Parameters!$D$16</f>
        <v>162770.8645113369</v>
      </c>
      <c r="AG79" s="7">
        <f>K79*Parameters!$D$16</f>
        <v>148115.2371674561</v>
      </c>
      <c r="AH79" s="7">
        <f>L79*Parameters!$D$16</f>
        <v>157613.04529528157</v>
      </c>
      <c r="AJ79" s="6">
        <f t="shared" si="37"/>
        <v>71</v>
      </c>
      <c r="AK79" s="6">
        <f t="shared" ref="AK79:AK108" si="40">Y79-N79</f>
        <v>14641.09453189827</v>
      </c>
      <c r="AL79" s="6">
        <f t="shared" ref="AL79:AL108" si="41">Z79-O79</f>
        <v>18880.900547676254</v>
      </c>
      <c r="AM79" s="6">
        <f t="shared" ref="AM79:AM108" si="42">AA79-P79</f>
        <v>8652.1068716232257</v>
      </c>
      <c r="AN79" s="6">
        <f t="shared" ref="AN79:AN108" si="43">AB79-Q79</f>
        <v>5909.2747899335227</v>
      </c>
      <c r="AO79" s="6">
        <f t="shared" ref="AO79:AO108" si="44">AC79-R79</f>
        <v>1981.7517275658029</v>
      </c>
      <c r="AP79" s="6">
        <f t="shared" ref="AP79:AP108" si="45">AD79-S79</f>
        <v>-5443.7891029192251</v>
      </c>
      <c r="AQ79" s="6">
        <f t="shared" ref="AQ79:AQ108" si="46">AE79-T79</f>
        <v>-13244.553524952731</v>
      </c>
      <c r="AR79" s="6">
        <f t="shared" ref="AR79:AT108" si="47">AF79-U79</f>
        <v>-22668.86089460217</v>
      </c>
      <c r="AS79" s="6">
        <f t="shared" si="47"/>
        <v>-29991.786098449229</v>
      </c>
      <c r="AT79" s="6">
        <f t="shared" si="47"/>
        <v>-25246.050082611153</v>
      </c>
      <c r="AU79" s="6"/>
      <c r="AV79" s="6">
        <f t="shared" si="38"/>
        <v>71</v>
      </c>
      <c r="AW79" s="6">
        <f t="shared" si="39"/>
        <v>-46530</v>
      </c>
      <c r="AY79" s="23"/>
    </row>
    <row r="80" spans="2:51" x14ac:dyDescent="0.35">
      <c r="B80">
        <v>72</v>
      </c>
      <c r="C80" s="4">
        <f>'Luxury pizza per day'!B76*Parameters!$C$7</f>
        <v>19778.192287694274</v>
      </c>
      <c r="D80" s="4">
        <f>'Luxury pizza per day'!C76*Parameters!$C$7</f>
        <v>22232.075401131358</v>
      </c>
      <c r="E80" s="4">
        <f>'Luxury pizza per day'!D76*Parameters!$C$7</f>
        <v>23448.746815997627</v>
      </c>
      <c r="F80" s="4">
        <f>'Luxury pizza per day'!E76*Parameters!$C$7</f>
        <v>22958.985741615805</v>
      </c>
      <c r="G80" s="4">
        <f>'Luxury pizza per day'!F76*Parameters!$C$7</f>
        <v>25502.375463341999</v>
      </c>
      <c r="H80" s="4">
        <f>'Luxury pizza per day'!G76*Parameters!$C$7</f>
        <v>28531.45450971635</v>
      </c>
      <c r="I80" s="4">
        <f>'Luxury pizza per day'!H76*Parameters!$C$7</f>
        <v>31199.774099605165</v>
      </c>
      <c r="J80" s="4">
        <f>'Luxury pizza per day'!I76*Parameters!$C$7</f>
        <v>35989.038939994098</v>
      </c>
      <c r="K80" s="4">
        <f>'Luxury pizza per day'!J76*Parameters!$C$7</f>
        <v>40531.879628192262</v>
      </c>
      <c r="L80" s="4">
        <f>'Luxury pizza per day'!K76*Parameters!$C$7</f>
        <v>40873.198883171724</v>
      </c>
      <c r="M80" s="4"/>
      <c r="N80" s="47">
        <f>(Parameters!$D$15+Parameters!$D$17)*C80+Parameters!$D$18+Parameters!$C$6+Parameters!$D$21</f>
        <v>267336.44215770706</v>
      </c>
      <c r="O80" s="7">
        <f>(Parameters!$D$15+Parameters!$D$17)*D80+Parameters!$D$18+Parameters!$C$6</f>
        <v>270740.56550848519</v>
      </c>
      <c r="P80" s="7">
        <f>(Parameters!$D$15+Parameters!$D$17)*E80+Parameters!$D$18+Parameters!$C$6</f>
        <v>279865.6011199822</v>
      </c>
      <c r="Q80" s="7">
        <f>(Parameters!$D$15+Parameters!$D$17)*F80+Parameters!$D$18+Parameters!$C$6</f>
        <v>276192.39306211856</v>
      </c>
      <c r="R80" s="7">
        <f>(Parameters!$D$15+Parameters!$D$17)*G80+Parameters!$D$18+Parameters!$C$6</f>
        <v>295267.81597506499</v>
      </c>
      <c r="S80" s="7">
        <f>(Parameters!$D$15+Parameters!$D$17)*H80+Parameters!$D$18+Parameters!$C$6</f>
        <v>317985.90882287262</v>
      </c>
      <c r="T80" s="7">
        <f>(Parameters!$D$15+Parameters!$D$17)*I80+Parameters!$D$18+Parameters!$C$6</f>
        <v>337998.30574703874</v>
      </c>
      <c r="U80" s="7">
        <f>(Parameters!$D$15+Parameters!$D$17)*J80+Parameters!$D$18+Parameters!$C$6</f>
        <v>373917.79204995575</v>
      </c>
      <c r="V80" s="7">
        <f>(Parameters!$D$15+Parameters!$D$17)*K80+Parameters!$D$18+Parameters!$C$6</f>
        <v>407989.09721144196</v>
      </c>
      <c r="W80" s="7">
        <f>(Parameters!$D$15+Parameters!$D$17)*L80+Parameters!$D$18+Parameters!$C$6</f>
        <v>410548.99162378791</v>
      </c>
      <c r="Y80" s="7">
        <f>C80*Parameters!$D$16</f>
        <v>296475.10239253717</v>
      </c>
      <c r="Z80" s="7">
        <f>D80*Parameters!$D$16</f>
        <v>333258.81026295904</v>
      </c>
      <c r="AA80" s="7">
        <f>E80*Parameters!$D$16</f>
        <v>351496.71477180446</v>
      </c>
      <c r="AB80" s="7">
        <f>F80*Parameters!$D$16</f>
        <v>344155.19626682095</v>
      </c>
      <c r="AC80" s="7">
        <f>G80*Parameters!$D$16</f>
        <v>382280.60819549655</v>
      </c>
      <c r="AD80" s="7">
        <f>H80*Parameters!$D$16</f>
        <v>427686.50310064811</v>
      </c>
      <c r="AE80" s="7">
        <f>I80*Parameters!$D$16</f>
        <v>467684.61375308142</v>
      </c>
      <c r="AF80" s="7">
        <f>J80*Parameters!$D$16</f>
        <v>539475.69371051155</v>
      </c>
      <c r="AG80" s="7">
        <f>K80*Parameters!$D$16</f>
        <v>607572.87562660198</v>
      </c>
      <c r="AH80" s="7">
        <f>L80*Parameters!$D$16</f>
        <v>612689.25125874416</v>
      </c>
      <c r="AJ80" s="6">
        <f t="shared" si="37"/>
        <v>72</v>
      </c>
      <c r="AK80" s="6">
        <f t="shared" si="40"/>
        <v>29138.660234830109</v>
      </c>
      <c r="AL80" s="6">
        <f t="shared" si="41"/>
        <v>62518.244754473853</v>
      </c>
      <c r="AM80" s="6">
        <f t="shared" si="42"/>
        <v>71631.113651822263</v>
      </c>
      <c r="AN80" s="6">
        <f t="shared" si="43"/>
        <v>67962.803204702388</v>
      </c>
      <c r="AO80" s="6">
        <f t="shared" si="44"/>
        <v>87012.792220431555</v>
      </c>
      <c r="AP80" s="6">
        <f t="shared" si="45"/>
        <v>109700.5942777755</v>
      </c>
      <c r="AQ80" s="6">
        <f t="shared" si="46"/>
        <v>129686.30800604267</v>
      </c>
      <c r="AR80" s="6">
        <f t="shared" si="47"/>
        <v>165557.9016605558</v>
      </c>
      <c r="AS80" s="6">
        <f t="shared" si="47"/>
        <v>199583.77841516002</v>
      </c>
      <c r="AT80" s="6">
        <f t="shared" si="47"/>
        <v>202140.25963495625</v>
      </c>
      <c r="AU80" s="6"/>
      <c r="AV80" s="6">
        <f t="shared" si="38"/>
        <v>72</v>
      </c>
      <c r="AW80" s="6">
        <f t="shared" si="39"/>
        <v>1124932</v>
      </c>
      <c r="AY80" s="23"/>
    </row>
    <row r="81" spans="2:51" x14ac:dyDescent="0.35">
      <c r="B81">
        <v>73</v>
      </c>
      <c r="C81" s="4">
        <f>'Luxury pizza per day'!B77*Parameters!$C$7</f>
        <v>17876.408343116109</v>
      </c>
      <c r="D81" s="4">
        <f>'Luxury pizza per day'!C77*Parameters!$C$7</f>
        <v>18067.636403111199</v>
      </c>
      <c r="E81" s="4">
        <f>'Luxury pizza per day'!D77*Parameters!$C$7</f>
        <v>17489.197887179133</v>
      </c>
      <c r="F81" s="4">
        <f>'Luxury pizza per day'!E77*Parameters!$C$7</f>
        <v>16132.457269288403</v>
      </c>
      <c r="G81" s="4">
        <f>'Luxury pizza per day'!F77*Parameters!$C$7</f>
        <v>17624.365248387174</v>
      </c>
      <c r="H81" s="4">
        <f>'Luxury pizza per day'!G77*Parameters!$C$7</f>
        <v>20931.31226013042</v>
      </c>
      <c r="I81" s="4">
        <f>'Luxury pizza per day'!H77*Parameters!$C$7</f>
        <v>21736.814772347159</v>
      </c>
      <c r="J81" s="4">
        <f>'Luxury pizza per day'!I77*Parameters!$C$7</f>
        <v>22380.436857488501</v>
      </c>
      <c r="K81" s="4">
        <f>'Luxury pizza per day'!J77*Parameters!$C$7</f>
        <v>22732.34329237185</v>
      </c>
      <c r="L81" s="4">
        <f>'Luxury pizza per day'!K77*Parameters!$C$7</f>
        <v>22599.150058878586</v>
      </c>
      <c r="M81" s="4"/>
      <c r="N81" s="47">
        <f>(Parameters!$D$15+Parameters!$D$17)*C81+Parameters!$D$18+Parameters!$C$6+Parameters!$D$21</f>
        <v>253073.06257337081</v>
      </c>
      <c r="O81" s="7">
        <f>(Parameters!$D$15+Parameters!$D$17)*D81+Parameters!$D$18+Parameters!$C$6</f>
        <v>239507.27302333398</v>
      </c>
      <c r="P81" s="7">
        <f>(Parameters!$D$15+Parameters!$D$17)*E81+Parameters!$D$18+Parameters!$C$6</f>
        <v>235168.98415384348</v>
      </c>
      <c r="Q81" s="7">
        <f>(Parameters!$D$15+Parameters!$D$17)*F81+Parameters!$D$18+Parameters!$C$6</f>
        <v>224993.42951966304</v>
      </c>
      <c r="R81" s="7">
        <f>(Parameters!$D$15+Parameters!$D$17)*G81+Parameters!$D$18+Parameters!$C$6</f>
        <v>236182.73936290381</v>
      </c>
      <c r="S81" s="7">
        <f>(Parameters!$D$15+Parameters!$D$17)*H81+Parameters!$D$18+Parameters!$C$6</f>
        <v>260984.84195097815</v>
      </c>
      <c r="T81" s="7">
        <f>(Parameters!$D$15+Parameters!$D$17)*I81+Parameters!$D$18+Parameters!$C$6</f>
        <v>267026.11079260369</v>
      </c>
      <c r="U81" s="7">
        <f>(Parameters!$D$15+Parameters!$D$17)*J81+Parameters!$D$18+Parameters!$C$6</f>
        <v>271853.27643116377</v>
      </c>
      <c r="V81" s="7">
        <f>(Parameters!$D$15+Parameters!$D$17)*K81+Parameters!$D$18+Parameters!$C$6</f>
        <v>274492.57469278888</v>
      </c>
      <c r="W81" s="7">
        <f>(Parameters!$D$15+Parameters!$D$17)*L81+Parameters!$D$18+Parameters!$C$6</f>
        <v>273493.62544158939</v>
      </c>
      <c r="Y81" s="7">
        <f>C81*Parameters!$D$16</f>
        <v>267967.36106331047</v>
      </c>
      <c r="Z81" s="7">
        <f>D81*Parameters!$D$16</f>
        <v>270833.86968263687</v>
      </c>
      <c r="AA81" s="7">
        <f>E81*Parameters!$D$16</f>
        <v>262163.07632881519</v>
      </c>
      <c r="AB81" s="7">
        <f>F81*Parameters!$D$16</f>
        <v>241825.53446663317</v>
      </c>
      <c r="AC81" s="7">
        <f>G81*Parameters!$D$16</f>
        <v>264189.23507332371</v>
      </c>
      <c r="AD81" s="7">
        <f>H81*Parameters!$D$16</f>
        <v>313760.370779355</v>
      </c>
      <c r="AE81" s="7">
        <f>I81*Parameters!$D$16</f>
        <v>325834.85343748395</v>
      </c>
      <c r="AF81" s="7">
        <f>J81*Parameters!$D$16</f>
        <v>335482.74849375262</v>
      </c>
      <c r="AG81" s="7">
        <f>K81*Parameters!$D$16</f>
        <v>340757.82595265406</v>
      </c>
      <c r="AH81" s="7">
        <f>L81*Parameters!$D$16</f>
        <v>338761.25938259001</v>
      </c>
      <c r="AJ81" s="6">
        <f t="shared" si="37"/>
        <v>73</v>
      </c>
      <c r="AK81" s="6">
        <f t="shared" si="40"/>
        <v>14894.298489939654</v>
      </c>
      <c r="AL81" s="6">
        <f t="shared" si="41"/>
        <v>31326.596659302886</v>
      </c>
      <c r="AM81" s="6">
        <f t="shared" si="42"/>
        <v>26994.092174971709</v>
      </c>
      <c r="AN81" s="6">
        <f t="shared" si="43"/>
        <v>16832.104946970125</v>
      </c>
      <c r="AO81" s="6">
        <f t="shared" si="44"/>
        <v>28006.495710419898</v>
      </c>
      <c r="AP81" s="6">
        <f t="shared" si="45"/>
        <v>52775.528828376846</v>
      </c>
      <c r="AQ81" s="6">
        <f t="shared" si="46"/>
        <v>58808.742644880258</v>
      </c>
      <c r="AR81" s="6">
        <f t="shared" si="47"/>
        <v>63629.472062588844</v>
      </c>
      <c r="AS81" s="6">
        <f t="shared" si="47"/>
        <v>66265.251259865181</v>
      </c>
      <c r="AT81" s="6">
        <f t="shared" si="47"/>
        <v>65267.633941000619</v>
      </c>
      <c r="AU81" s="6"/>
      <c r="AV81" s="6">
        <f t="shared" si="38"/>
        <v>73</v>
      </c>
      <c r="AW81" s="6">
        <f t="shared" si="39"/>
        <v>424800</v>
      </c>
      <c r="AY81" s="23"/>
    </row>
    <row r="82" spans="2:51" x14ac:dyDescent="0.35">
      <c r="B82">
        <v>74</v>
      </c>
      <c r="C82" s="4">
        <f>'Luxury pizza per day'!B78*Parameters!$C$7</f>
        <v>20886.175270411673</v>
      </c>
      <c r="D82" s="4">
        <f>'Luxury pizza per day'!C78*Parameters!$C$7</f>
        <v>19868.121655211809</v>
      </c>
      <c r="E82" s="4">
        <f>'Luxury pizza per day'!D78*Parameters!$C$7</f>
        <v>19127.704674047774</v>
      </c>
      <c r="F82" s="4">
        <f>'Luxury pizza per day'!E78*Parameters!$C$7</f>
        <v>20947.359898470066</v>
      </c>
      <c r="G82" s="4">
        <f>'Luxury pizza per day'!F78*Parameters!$C$7</f>
        <v>20297.177345345433</v>
      </c>
      <c r="H82" s="4">
        <f>'Luxury pizza per day'!G78*Parameters!$C$7</f>
        <v>19091.527122983687</v>
      </c>
      <c r="I82" s="4">
        <f>'Luxury pizza per day'!H78*Parameters!$C$7</f>
        <v>21023.036095188058</v>
      </c>
      <c r="J82" s="4">
        <f>'Luxury pizza per day'!I78*Parameters!$C$7</f>
        <v>23990.788555731277</v>
      </c>
      <c r="K82" s="4">
        <f>'Luxury pizza per day'!J78*Parameters!$C$7</f>
        <v>26339.277380355332</v>
      </c>
      <c r="L82" s="4">
        <f>'Luxury pizza per day'!K78*Parameters!$C$7</f>
        <v>27811.920459346682</v>
      </c>
      <c r="M82" s="4"/>
      <c r="N82" s="47">
        <f>(Parameters!$D$15+Parameters!$D$17)*C82+Parameters!$D$18+Parameters!$C$6+Parameters!$D$21</f>
        <v>275646.31452808756</v>
      </c>
      <c r="O82" s="7">
        <f>(Parameters!$D$15+Parameters!$D$17)*D82+Parameters!$D$18+Parameters!$C$6</f>
        <v>253010.91241408858</v>
      </c>
      <c r="P82" s="7">
        <f>(Parameters!$D$15+Parameters!$D$17)*E82+Parameters!$D$18+Parameters!$C$6</f>
        <v>247457.78505535831</v>
      </c>
      <c r="Q82" s="7">
        <f>(Parameters!$D$15+Parameters!$D$17)*F82+Parameters!$D$18+Parameters!$C$6</f>
        <v>261105.1992385255</v>
      </c>
      <c r="R82" s="7">
        <f>(Parameters!$D$15+Parameters!$D$17)*G82+Parameters!$D$18+Parameters!$C$6</f>
        <v>256228.83009009075</v>
      </c>
      <c r="S82" s="7">
        <f>(Parameters!$D$15+Parameters!$D$17)*H82+Parameters!$D$18+Parameters!$C$6</f>
        <v>247186.45342237764</v>
      </c>
      <c r="T82" s="7">
        <f>(Parameters!$D$15+Parameters!$D$17)*I82+Parameters!$D$18+Parameters!$C$6</f>
        <v>261672.77071391043</v>
      </c>
      <c r="U82" s="7">
        <f>(Parameters!$D$15+Parameters!$D$17)*J82+Parameters!$D$18+Parameters!$C$6</f>
        <v>283930.91416798456</v>
      </c>
      <c r="V82" s="7">
        <f>(Parameters!$D$15+Parameters!$D$17)*K82+Parameters!$D$18+Parameters!$C$6</f>
        <v>301544.58035266498</v>
      </c>
      <c r="W82" s="7">
        <f>(Parameters!$D$15+Parameters!$D$17)*L82+Parameters!$D$18+Parameters!$C$6</f>
        <v>312589.40344510012</v>
      </c>
      <c r="Y82" s="7">
        <f>C82*Parameters!$D$16</f>
        <v>313083.76730347099</v>
      </c>
      <c r="Z82" s="7">
        <f>D82*Parameters!$D$16</f>
        <v>297823.14361162501</v>
      </c>
      <c r="AA82" s="7">
        <f>E82*Parameters!$D$16</f>
        <v>286724.29306397616</v>
      </c>
      <c r="AB82" s="7">
        <f>F82*Parameters!$D$16</f>
        <v>314000.92487806629</v>
      </c>
      <c r="AC82" s="7">
        <f>G82*Parameters!$D$16</f>
        <v>304254.68840672803</v>
      </c>
      <c r="AD82" s="7">
        <f>H82*Parameters!$D$16</f>
        <v>286181.99157352548</v>
      </c>
      <c r="AE82" s="7">
        <f>I82*Parameters!$D$16</f>
        <v>315135.31106686901</v>
      </c>
      <c r="AF82" s="7">
        <f>J82*Parameters!$D$16</f>
        <v>359621.92045041185</v>
      </c>
      <c r="AG82" s="7">
        <f>K82*Parameters!$D$16</f>
        <v>394825.76793152641</v>
      </c>
      <c r="AH82" s="7">
        <f>L82*Parameters!$D$16</f>
        <v>416900.68768560677</v>
      </c>
      <c r="AJ82" s="6">
        <f t="shared" si="37"/>
        <v>74</v>
      </c>
      <c r="AK82" s="6">
        <f t="shared" si="40"/>
        <v>37437.452775383426</v>
      </c>
      <c r="AL82" s="6">
        <f t="shared" si="41"/>
        <v>44812.231197536428</v>
      </c>
      <c r="AM82" s="6">
        <f t="shared" si="42"/>
        <v>39266.50800861785</v>
      </c>
      <c r="AN82" s="6">
        <f t="shared" si="43"/>
        <v>52895.725639540789</v>
      </c>
      <c r="AO82" s="6">
        <f t="shared" si="44"/>
        <v>48025.858316637285</v>
      </c>
      <c r="AP82" s="6">
        <f t="shared" si="45"/>
        <v>38995.538151147834</v>
      </c>
      <c r="AQ82" s="6">
        <f t="shared" si="46"/>
        <v>53462.540352958575</v>
      </c>
      <c r="AR82" s="6">
        <f t="shared" si="47"/>
        <v>75691.00628242729</v>
      </c>
      <c r="AS82" s="6">
        <f t="shared" si="47"/>
        <v>93281.187578861427</v>
      </c>
      <c r="AT82" s="6">
        <f t="shared" si="47"/>
        <v>104311.28424050665</v>
      </c>
      <c r="AU82" s="6"/>
      <c r="AV82" s="6">
        <f t="shared" si="38"/>
        <v>74</v>
      </c>
      <c r="AW82" s="6">
        <f t="shared" si="39"/>
        <v>588179</v>
      </c>
      <c r="AY82" s="23"/>
    </row>
    <row r="83" spans="2:51" x14ac:dyDescent="0.35">
      <c r="B83">
        <v>75</v>
      </c>
      <c r="C83" s="4">
        <f>'Luxury pizza per day'!B79*Parameters!$C$7</f>
        <v>19200.434325250812</v>
      </c>
      <c r="D83" s="4">
        <f>'Luxury pizza per day'!C79*Parameters!$C$7</f>
        <v>18939.422771858346</v>
      </c>
      <c r="E83" s="4">
        <f>'Luxury pizza per day'!D79*Parameters!$C$7</f>
        <v>21222.665196020145</v>
      </c>
      <c r="F83" s="4">
        <f>'Luxury pizza per day'!E79*Parameters!$C$7</f>
        <v>21399.106396519699</v>
      </c>
      <c r="G83" s="4">
        <f>'Luxury pizza per day'!F79*Parameters!$C$7</f>
        <v>22104.463846485345</v>
      </c>
      <c r="H83" s="4">
        <f>'Luxury pizza per day'!G79*Parameters!$C$7</f>
        <v>22805.476072952988</v>
      </c>
      <c r="I83" s="4">
        <f>'Luxury pizza per day'!H79*Parameters!$C$7</f>
        <v>22811.26507511019</v>
      </c>
      <c r="J83" s="4">
        <f>'Luxury pizza per day'!I79*Parameters!$C$7</f>
        <v>21502.472408472335</v>
      </c>
      <c r="K83" s="4">
        <f>'Luxury pizza per day'!J79*Parameters!$C$7</f>
        <v>21475.663845629009</v>
      </c>
      <c r="L83" s="4">
        <f>'Luxury pizza per day'!K79*Parameters!$C$7</f>
        <v>23402.160132191042</v>
      </c>
      <c r="M83" s="4"/>
      <c r="N83" s="47">
        <f>(Parameters!$D$15+Parameters!$D$17)*C83+Parameters!$D$18+Parameters!$C$6+Parameters!$D$21</f>
        <v>263003.25743938109</v>
      </c>
      <c r="O83" s="7">
        <f>(Parameters!$D$15+Parameters!$D$17)*D83+Parameters!$D$18+Parameters!$C$6</f>
        <v>246045.6707889376</v>
      </c>
      <c r="P83" s="7">
        <f>(Parameters!$D$15+Parameters!$D$17)*E83+Parameters!$D$18+Parameters!$C$6</f>
        <v>263169.98897015105</v>
      </c>
      <c r="Q83" s="7">
        <f>(Parameters!$D$15+Parameters!$D$17)*F83+Parameters!$D$18+Parameters!$C$6</f>
        <v>264493.29797389777</v>
      </c>
      <c r="R83" s="7">
        <f>(Parameters!$D$15+Parameters!$D$17)*G83+Parameters!$D$18+Parameters!$C$6</f>
        <v>269783.47884864011</v>
      </c>
      <c r="S83" s="7">
        <f>(Parameters!$D$15+Parameters!$D$17)*H83+Parameters!$D$18+Parameters!$C$6</f>
        <v>275041.07054714742</v>
      </c>
      <c r="T83" s="7">
        <f>(Parameters!$D$15+Parameters!$D$17)*I83+Parameters!$D$18+Parameters!$C$6</f>
        <v>275084.48806332645</v>
      </c>
      <c r="U83" s="7">
        <f>(Parameters!$D$15+Parameters!$D$17)*J83+Parameters!$D$18+Parameters!$C$6</f>
        <v>265268.54306354251</v>
      </c>
      <c r="V83" s="7">
        <f>(Parameters!$D$15+Parameters!$D$17)*K83+Parameters!$D$18+Parameters!$C$6</f>
        <v>265067.47884221759</v>
      </c>
      <c r="W83" s="7">
        <f>(Parameters!$D$15+Parameters!$D$17)*L83+Parameters!$D$18+Parameters!$C$6</f>
        <v>279516.20099143282</v>
      </c>
      <c r="Y83" s="7">
        <f>C83*Parameters!$D$16</f>
        <v>287814.51053550967</v>
      </c>
      <c r="Z83" s="7">
        <f>D83*Parameters!$D$16</f>
        <v>283901.94735015661</v>
      </c>
      <c r="AA83" s="7">
        <f>E83*Parameters!$D$16</f>
        <v>318127.751288342</v>
      </c>
      <c r="AB83" s="7">
        <f>F83*Parameters!$D$16</f>
        <v>320772.6048838303</v>
      </c>
      <c r="AC83" s="7">
        <f>G83*Parameters!$D$16</f>
        <v>331345.91305881535</v>
      </c>
      <c r="AD83" s="7">
        <f>H83*Parameters!$D$16</f>
        <v>341854.0863335653</v>
      </c>
      <c r="AE83" s="7">
        <f>I83*Parameters!$D$16</f>
        <v>341940.86347590177</v>
      </c>
      <c r="AF83" s="7">
        <f>J83*Parameters!$D$16</f>
        <v>322322.06140300032</v>
      </c>
      <c r="AG83" s="7">
        <f>K83*Parameters!$D$16</f>
        <v>321920.20104597887</v>
      </c>
      <c r="AH83" s="7">
        <f>L83*Parameters!$D$16</f>
        <v>350798.38038154371</v>
      </c>
      <c r="AJ83" s="6">
        <f t="shared" si="37"/>
        <v>75</v>
      </c>
      <c r="AK83" s="6">
        <f t="shared" si="40"/>
        <v>24811.253096128581</v>
      </c>
      <c r="AL83" s="6">
        <f t="shared" si="41"/>
        <v>37856.276561219012</v>
      </c>
      <c r="AM83" s="6">
        <f t="shared" si="42"/>
        <v>54957.762318190944</v>
      </c>
      <c r="AN83" s="6">
        <f t="shared" si="43"/>
        <v>56279.306909932522</v>
      </c>
      <c r="AO83" s="6">
        <f t="shared" si="44"/>
        <v>61562.434210175241</v>
      </c>
      <c r="AP83" s="6">
        <f t="shared" si="45"/>
        <v>66813.015786417876</v>
      </c>
      <c r="AQ83" s="6">
        <f t="shared" si="46"/>
        <v>66856.375412575318</v>
      </c>
      <c r="AR83" s="6">
        <f t="shared" si="47"/>
        <v>57053.518339457805</v>
      </c>
      <c r="AS83" s="6">
        <f t="shared" si="47"/>
        <v>56852.722203761281</v>
      </c>
      <c r="AT83" s="6">
        <f t="shared" si="47"/>
        <v>71282.17939011089</v>
      </c>
      <c r="AU83" s="6"/>
      <c r="AV83" s="6">
        <f t="shared" si="38"/>
        <v>75</v>
      </c>
      <c r="AW83" s="6">
        <f t="shared" si="39"/>
        <v>554325</v>
      </c>
      <c r="AY83" s="23"/>
    </row>
    <row r="84" spans="2:51" x14ac:dyDescent="0.35">
      <c r="B84">
        <v>76</v>
      </c>
      <c r="C84" s="4">
        <f>'Luxury pizza per day'!B80*Parameters!$C$7</f>
        <v>18616.40564099589</v>
      </c>
      <c r="D84" s="4">
        <f>'Luxury pizza per day'!C80*Parameters!$C$7</f>
        <v>18812.603218594475</v>
      </c>
      <c r="E84" s="4">
        <f>'Luxury pizza per day'!D80*Parameters!$C$7</f>
        <v>21142.102461419869</v>
      </c>
      <c r="F84" s="4">
        <f>'Luxury pizza per day'!E80*Parameters!$C$7</f>
        <v>24735.94924528991</v>
      </c>
      <c r="G84" s="4">
        <f>'Luxury pizza per day'!F80*Parameters!$C$7</f>
        <v>28878.093763140085</v>
      </c>
      <c r="H84" s="4">
        <f>'Luxury pizza per day'!G80*Parameters!$C$7</f>
        <v>32414.863539886872</v>
      </c>
      <c r="I84" s="4">
        <f>'Luxury pizza per day'!H80*Parameters!$C$7</f>
        <v>30972.327216031139</v>
      </c>
      <c r="J84" s="4">
        <f>'Luxury pizza per day'!I80*Parameters!$C$7</f>
        <v>30361.18031295617</v>
      </c>
      <c r="K84" s="4">
        <f>'Luxury pizza per day'!J80*Parameters!$C$7</f>
        <v>29792.119288986996</v>
      </c>
      <c r="L84" s="4">
        <f>'Luxury pizza per day'!K80*Parameters!$C$7</f>
        <v>27633.914914690093</v>
      </c>
      <c r="M84" s="4"/>
      <c r="N84" s="47">
        <f>(Parameters!$D$15+Parameters!$D$17)*C84+Parameters!$D$18+Parameters!$C$6+Parameters!$D$21</f>
        <v>258623.04230746918</v>
      </c>
      <c r="O84" s="7">
        <f>(Parameters!$D$15+Parameters!$D$17)*D84+Parameters!$D$18+Parameters!$C$6</f>
        <v>245094.52413945858</v>
      </c>
      <c r="P84" s="7">
        <f>(Parameters!$D$15+Parameters!$D$17)*E84+Parameters!$D$18+Parameters!$C$6</f>
        <v>262565.76846064901</v>
      </c>
      <c r="Q84" s="7">
        <f>(Parameters!$D$15+Parameters!$D$17)*F84+Parameters!$D$18+Parameters!$C$6</f>
        <v>289519.61933967436</v>
      </c>
      <c r="R84" s="7">
        <f>(Parameters!$D$15+Parameters!$D$17)*G84+Parameters!$D$18+Parameters!$C$6</f>
        <v>320585.70322355063</v>
      </c>
      <c r="S84" s="7">
        <f>(Parameters!$D$15+Parameters!$D$17)*H84+Parameters!$D$18+Parameters!$C$6</f>
        <v>347111.47654915153</v>
      </c>
      <c r="T84" s="7">
        <f>(Parameters!$D$15+Parameters!$D$17)*I84+Parameters!$D$18+Parameters!$C$6</f>
        <v>336292.45412023354</v>
      </c>
      <c r="U84" s="7">
        <f>(Parameters!$D$15+Parameters!$D$17)*J84+Parameters!$D$18+Parameters!$C$6</f>
        <v>331708.85234717128</v>
      </c>
      <c r="V84" s="7">
        <f>(Parameters!$D$15+Parameters!$D$17)*K84+Parameters!$D$18+Parameters!$C$6</f>
        <v>327440.89466740249</v>
      </c>
      <c r="W84" s="7">
        <f>(Parameters!$D$15+Parameters!$D$17)*L84+Parameters!$D$18+Parameters!$C$6</f>
        <v>311254.36186017573</v>
      </c>
      <c r="Y84" s="7">
        <f>C84*Parameters!$D$16</f>
        <v>279059.92055852839</v>
      </c>
      <c r="Z84" s="7">
        <f>D84*Parameters!$D$16</f>
        <v>282000.92224673118</v>
      </c>
      <c r="AA84" s="7">
        <f>E84*Parameters!$D$16</f>
        <v>316920.11589668383</v>
      </c>
      <c r="AB84" s="7">
        <f>F84*Parameters!$D$16</f>
        <v>370791.87918689573</v>
      </c>
      <c r="AC84" s="7">
        <f>G84*Parameters!$D$16</f>
        <v>432882.62550946989</v>
      </c>
      <c r="AD84" s="7">
        <f>H84*Parameters!$D$16</f>
        <v>485898.80446290423</v>
      </c>
      <c r="AE84" s="7">
        <f>I84*Parameters!$D$16</f>
        <v>464275.1849683068</v>
      </c>
      <c r="AF84" s="7">
        <f>J84*Parameters!$D$16</f>
        <v>455114.09289121302</v>
      </c>
      <c r="AG84" s="7">
        <f>K84*Parameters!$D$16</f>
        <v>446583.86814191507</v>
      </c>
      <c r="AH84" s="7">
        <f>L84*Parameters!$D$16</f>
        <v>414232.38457120449</v>
      </c>
      <c r="AJ84" s="6">
        <f t="shared" si="37"/>
        <v>76</v>
      </c>
      <c r="AK84" s="6">
        <f t="shared" si="40"/>
        <v>20436.878251059214</v>
      </c>
      <c r="AL84" s="6">
        <f t="shared" si="41"/>
        <v>36906.398107272602</v>
      </c>
      <c r="AM84" s="6">
        <f t="shared" si="42"/>
        <v>54354.347436034819</v>
      </c>
      <c r="AN84" s="6">
        <f t="shared" si="43"/>
        <v>81272.259847221372</v>
      </c>
      <c r="AO84" s="6">
        <f t="shared" si="44"/>
        <v>112296.92228591925</v>
      </c>
      <c r="AP84" s="6">
        <f t="shared" si="45"/>
        <v>138787.3279137527</v>
      </c>
      <c r="AQ84" s="6">
        <f t="shared" si="46"/>
        <v>127982.73084807326</v>
      </c>
      <c r="AR84" s="6">
        <f t="shared" si="47"/>
        <v>123405.24054404174</v>
      </c>
      <c r="AS84" s="6">
        <f t="shared" si="47"/>
        <v>119142.97347451258</v>
      </c>
      <c r="AT84" s="6">
        <f t="shared" si="47"/>
        <v>102978.02271102875</v>
      </c>
      <c r="AU84" s="6"/>
      <c r="AV84" s="6">
        <f t="shared" si="38"/>
        <v>76</v>
      </c>
      <c r="AW84" s="6">
        <f t="shared" si="39"/>
        <v>917563</v>
      </c>
      <c r="AY84" s="23"/>
    </row>
    <row r="85" spans="2:51" x14ac:dyDescent="0.35">
      <c r="B85">
        <v>77</v>
      </c>
      <c r="C85" s="4">
        <f>'Luxury pizza per day'!B81*Parameters!$C$7</f>
        <v>18916.285066879896</v>
      </c>
      <c r="D85" s="4">
        <f>'Luxury pizza per day'!C81*Parameters!$C$7</f>
        <v>19031.755857149288</v>
      </c>
      <c r="E85" s="4">
        <f>'Luxury pizza per day'!D81*Parameters!$C$7</f>
        <v>19404.53078400997</v>
      </c>
      <c r="F85" s="4">
        <f>'Luxury pizza per day'!E81*Parameters!$C$7</f>
        <v>18318.234712018842</v>
      </c>
      <c r="G85" s="4">
        <f>'Luxury pizza per day'!F81*Parameters!$C$7</f>
        <v>19271.227604013286</v>
      </c>
      <c r="H85" s="4">
        <f>'Luxury pizza per day'!G81*Parameters!$C$7</f>
        <v>22599.66826190762</v>
      </c>
      <c r="I85" s="4">
        <f>'Luxury pizza per day'!H81*Parameters!$C$7</f>
        <v>22034.087922578474</v>
      </c>
      <c r="J85" s="4">
        <f>'Luxury pizza per day'!I81*Parameters!$C$7</f>
        <v>20023.608492105355</v>
      </c>
      <c r="K85" s="4">
        <f>'Luxury pizza per day'!J81*Parameters!$C$7</f>
        <v>18554.257241556039</v>
      </c>
      <c r="L85" s="4">
        <f>'Luxury pizza per day'!K81*Parameters!$C$7</f>
        <v>16762.808981327413</v>
      </c>
      <c r="M85" s="4"/>
      <c r="N85" s="47">
        <f>(Parameters!$D$15+Parameters!$D$17)*C85+Parameters!$D$18+Parameters!$C$6+Parameters!$D$21</f>
        <v>260872.13800159923</v>
      </c>
      <c r="O85" s="7">
        <f>(Parameters!$D$15+Parameters!$D$17)*D85+Parameters!$D$18+Parameters!$C$6</f>
        <v>246738.16892861965</v>
      </c>
      <c r="P85" s="7">
        <f>(Parameters!$D$15+Parameters!$D$17)*E85+Parameters!$D$18+Parameters!$C$6</f>
        <v>249533.98088007479</v>
      </c>
      <c r="Q85" s="7">
        <f>(Parameters!$D$15+Parameters!$D$17)*F85+Parameters!$D$18+Parameters!$C$6</f>
        <v>241386.76034014131</v>
      </c>
      <c r="R85" s="7">
        <f>(Parameters!$D$15+Parameters!$D$17)*G85+Parameters!$D$18+Parameters!$C$6</f>
        <v>248534.20703009964</v>
      </c>
      <c r="S85" s="7">
        <f>(Parameters!$D$15+Parameters!$D$17)*H85+Parameters!$D$18+Parameters!$C$6</f>
        <v>273497.51196430717</v>
      </c>
      <c r="T85" s="7">
        <f>(Parameters!$D$15+Parameters!$D$17)*I85+Parameters!$D$18+Parameters!$C$6</f>
        <v>269255.65941933857</v>
      </c>
      <c r="U85" s="7">
        <f>(Parameters!$D$15+Parameters!$D$17)*J85+Parameters!$D$18+Parameters!$C$6</f>
        <v>254177.06369079015</v>
      </c>
      <c r="V85" s="7">
        <f>(Parameters!$D$15+Parameters!$D$17)*K85+Parameters!$D$18+Parameters!$C$6</f>
        <v>243156.9293116703</v>
      </c>
      <c r="W85" s="7">
        <f>(Parameters!$D$15+Parameters!$D$17)*L85+Parameters!$D$18+Parameters!$C$6</f>
        <v>229721.0673599556</v>
      </c>
      <c r="Y85" s="7">
        <f>C85*Parameters!$D$16</f>
        <v>283555.11315252964</v>
      </c>
      <c r="Z85" s="7">
        <f>D85*Parameters!$D$16</f>
        <v>285286.02029866783</v>
      </c>
      <c r="AA85" s="7">
        <f>E85*Parameters!$D$16</f>
        <v>290873.91645230947</v>
      </c>
      <c r="AB85" s="7">
        <f>F85*Parameters!$D$16</f>
        <v>274590.33833316248</v>
      </c>
      <c r="AC85" s="7">
        <f>G85*Parameters!$D$16</f>
        <v>288875.70178415917</v>
      </c>
      <c r="AD85" s="7">
        <f>H85*Parameters!$D$16</f>
        <v>338769.02724599524</v>
      </c>
      <c r="AE85" s="7">
        <f>I85*Parameters!$D$16</f>
        <v>330290.97795945132</v>
      </c>
      <c r="AF85" s="7">
        <f>J85*Parameters!$D$16</f>
        <v>300153.89129665931</v>
      </c>
      <c r="AG85" s="7">
        <f>K85*Parameters!$D$16</f>
        <v>278128.316050925</v>
      </c>
      <c r="AH85" s="7">
        <f>L85*Parameters!$D$16</f>
        <v>251274.50663009792</v>
      </c>
      <c r="AJ85" s="6">
        <f t="shared" si="37"/>
        <v>77</v>
      </c>
      <c r="AK85" s="6">
        <f t="shared" si="40"/>
        <v>22682.975150930404</v>
      </c>
      <c r="AL85" s="6">
        <f t="shared" si="41"/>
        <v>38547.851370048185</v>
      </c>
      <c r="AM85" s="6">
        <f t="shared" si="42"/>
        <v>41339.935572234681</v>
      </c>
      <c r="AN85" s="6">
        <f t="shared" si="43"/>
        <v>33203.577993021172</v>
      </c>
      <c r="AO85" s="6">
        <f t="shared" si="44"/>
        <v>40341.494754059531</v>
      </c>
      <c r="AP85" s="6">
        <f t="shared" si="45"/>
        <v>65271.515281688073</v>
      </c>
      <c r="AQ85" s="6">
        <f t="shared" si="46"/>
        <v>61035.318540112756</v>
      </c>
      <c r="AR85" s="6">
        <f t="shared" si="47"/>
        <v>45976.827605869155</v>
      </c>
      <c r="AS85" s="6">
        <f t="shared" si="47"/>
        <v>34971.386739254696</v>
      </c>
      <c r="AT85" s="6">
        <f t="shared" si="47"/>
        <v>21553.43927014232</v>
      </c>
      <c r="AU85" s="6"/>
      <c r="AV85" s="6">
        <f t="shared" si="38"/>
        <v>77</v>
      </c>
      <c r="AW85" s="6">
        <f t="shared" si="39"/>
        <v>404924</v>
      </c>
      <c r="AY85" s="23"/>
    </row>
    <row r="86" spans="2:51" x14ac:dyDescent="0.35">
      <c r="B86">
        <v>78</v>
      </c>
      <c r="C86" s="4">
        <f>'Luxury pizza per day'!B82*Parameters!$C$7</f>
        <v>21315.132732704737</v>
      </c>
      <c r="D86" s="4">
        <f>'Luxury pizza per day'!C82*Parameters!$C$7</f>
        <v>24504.99050528137</v>
      </c>
      <c r="E86" s="4">
        <f>'Luxury pizza per day'!D82*Parameters!$C$7</f>
        <v>26802.582109978859</v>
      </c>
      <c r="F86" s="4">
        <f>'Luxury pizza per day'!E82*Parameters!$C$7</f>
        <v>28842.133941160726</v>
      </c>
      <c r="G86" s="4">
        <f>'Luxury pizza per day'!F82*Parameters!$C$7</f>
        <v>30245.3926624046</v>
      </c>
      <c r="H86" s="4">
        <f>'Luxury pizza per day'!G82*Parameters!$C$7</f>
        <v>29099.170187092132</v>
      </c>
      <c r="I86" s="4">
        <f>'Luxury pizza per day'!H82*Parameters!$C$7</f>
        <v>28832.687253797882</v>
      </c>
      <c r="J86" s="4">
        <f>'Luxury pizza per day'!I82*Parameters!$C$7</f>
        <v>28766.518078148969</v>
      </c>
      <c r="K86" s="4">
        <f>'Luxury pizza per day'!J82*Parameters!$C$7</f>
        <v>29151.047155019322</v>
      </c>
      <c r="L86" s="4">
        <f>'Luxury pizza per day'!K82*Parameters!$C$7</f>
        <v>32433.230073845392</v>
      </c>
      <c r="M86" s="4"/>
      <c r="N86" s="47">
        <f>(Parameters!$D$15+Parameters!$D$17)*C86+Parameters!$D$18+Parameters!$C$6+Parameters!$D$21</f>
        <v>278863.49549528549</v>
      </c>
      <c r="O86" s="7">
        <f>(Parameters!$D$15+Parameters!$D$17)*D86+Parameters!$D$18+Parameters!$C$6</f>
        <v>287787.42878961028</v>
      </c>
      <c r="P86" s="7">
        <f>(Parameters!$D$15+Parameters!$D$17)*E86+Parameters!$D$18+Parameters!$C$6</f>
        <v>305019.36582484143</v>
      </c>
      <c r="Q86" s="7">
        <f>(Parameters!$D$15+Parameters!$D$17)*F86+Parameters!$D$18+Parameters!$C$6</f>
        <v>320316.00455870543</v>
      </c>
      <c r="R86" s="7">
        <f>(Parameters!$D$15+Parameters!$D$17)*G86+Parameters!$D$18+Parameters!$C$6</f>
        <v>330840.44496803451</v>
      </c>
      <c r="S86" s="7">
        <f>(Parameters!$D$15+Parameters!$D$17)*H86+Parameters!$D$18+Parameters!$C$6</f>
        <v>322243.77640319098</v>
      </c>
      <c r="T86" s="7">
        <f>(Parameters!$D$15+Parameters!$D$17)*I86+Parameters!$D$18+Parameters!$C$6</f>
        <v>320245.15440348408</v>
      </c>
      <c r="U86" s="7">
        <f>(Parameters!$D$15+Parameters!$D$17)*J86+Parameters!$D$18+Parameters!$C$6</f>
        <v>319748.88558611728</v>
      </c>
      <c r="V86" s="7">
        <f>(Parameters!$D$15+Parameters!$D$17)*K86+Parameters!$D$18+Parameters!$C$6</f>
        <v>322632.85366264492</v>
      </c>
      <c r="W86" s="7">
        <f>(Parameters!$D$15+Parameters!$D$17)*L86+Parameters!$D$18+Parameters!$C$6</f>
        <v>347249.22555384046</v>
      </c>
      <c r="Y86" s="7">
        <f>C86*Parameters!$D$16</f>
        <v>319513.83966324403</v>
      </c>
      <c r="Z86" s="7">
        <f>D86*Parameters!$D$16</f>
        <v>367329.80767416774</v>
      </c>
      <c r="AA86" s="7">
        <f>E86*Parameters!$D$16</f>
        <v>401770.7058285831</v>
      </c>
      <c r="AB86" s="7">
        <f>F86*Parameters!$D$16</f>
        <v>432343.58777799929</v>
      </c>
      <c r="AC86" s="7">
        <f>G86*Parameters!$D$16</f>
        <v>453378.43600944494</v>
      </c>
      <c r="AD86" s="7">
        <f>H86*Parameters!$D$16</f>
        <v>436196.56110451109</v>
      </c>
      <c r="AE86" s="7">
        <f>I86*Parameters!$D$16</f>
        <v>432201.98193443025</v>
      </c>
      <c r="AF86" s="7">
        <f>J86*Parameters!$D$16</f>
        <v>431210.10599145305</v>
      </c>
      <c r="AG86" s="7">
        <f>K86*Parameters!$D$16</f>
        <v>436974.19685373962</v>
      </c>
      <c r="AH86" s="7">
        <f>L86*Parameters!$D$16</f>
        <v>486174.11880694242</v>
      </c>
      <c r="AJ86" s="6">
        <f t="shared" si="37"/>
        <v>78</v>
      </c>
      <c r="AK86" s="6">
        <f t="shared" si="40"/>
        <v>40650.344167958538</v>
      </c>
      <c r="AL86" s="6">
        <f t="shared" si="41"/>
        <v>79542.37888455746</v>
      </c>
      <c r="AM86" s="6">
        <f t="shared" si="42"/>
        <v>96751.340003741672</v>
      </c>
      <c r="AN86" s="6">
        <f t="shared" si="43"/>
        <v>112027.58321929385</v>
      </c>
      <c r="AO86" s="6">
        <f t="shared" si="44"/>
        <v>122537.99104141042</v>
      </c>
      <c r="AP86" s="6">
        <f t="shared" si="45"/>
        <v>113952.78470132011</v>
      </c>
      <c r="AQ86" s="6">
        <f t="shared" si="46"/>
        <v>111956.82753094618</v>
      </c>
      <c r="AR86" s="6">
        <f t="shared" si="47"/>
        <v>111461.22040533577</v>
      </c>
      <c r="AS86" s="6">
        <f t="shared" si="47"/>
        <v>114341.3431910947</v>
      </c>
      <c r="AT86" s="6">
        <f t="shared" si="47"/>
        <v>138924.89325310197</v>
      </c>
      <c r="AU86" s="6"/>
      <c r="AV86" s="6">
        <f t="shared" si="38"/>
        <v>78</v>
      </c>
      <c r="AW86" s="6">
        <f t="shared" si="39"/>
        <v>1042147</v>
      </c>
      <c r="AY86" s="23"/>
    </row>
    <row r="87" spans="2:51" x14ac:dyDescent="0.35">
      <c r="B87">
        <v>79</v>
      </c>
      <c r="C87" s="4">
        <f>'Luxury pizza per day'!B83*Parameters!$C$7</f>
        <v>18117.554986518928</v>
      </c>
      <c r="D87" s="4">
        <f>'Luxury pizza per day'!C83*Parameters!$C$7</f>
        <v>19127.266699490072</v>
      </c>
      <c r="E87" s="4">
        <f>'Luxury pizza per day'!D83*Parameters!$C$7</f>
        <v>20493.506076678063</v>
      </c>
      <c r="F87" s="4">
        <f>'Luxury pizza per day'!E83*Parameters!$C$7</f>
        <v>21313.618827112947</v>
      </c>
      <c r="G87" s="4">
        <f>'Luxury pizza per day'!F83*Parameters!$C$7</f>
        <v>22703.68948967765</v>
      </c>
      <c r="H87" s="4">
        <f>'Luxury pizza per day'!G83*Parameters!$C$7</f>
        <v>23070.259093548604</v>
      </c>
      <c r="I87" s="4">
        <f>'Luxury pizza per day'!H83*Parameters!$C$7</f>
        <v>25951.887157151465</v>
      </c>
      <c r="J87" s="4">
        <f>'Luxury pizza per day'!I83*Parameters!$C$7</f>
        <v>29876.752505728276</v>
      </c>
      <c r="K87" s="4">
        <f>'Luxury pizza per day'!J83*Parameters!$C$7</f>
        <v>31981.75756255833</v>
      </c>
      <c r="L87" s="4">
        <f>'Luxury pizza per day'!K83*Parameters!$C$7</f>
        <v>35836.21257204382</v>
      </c>
      <c r="M87" s="4"/>
      <c r="N87" s="47">
        <f>(Parameters!$D$15+Parameters!$D$17)*C87+Parameters!$D$18+Parameters!$C$6+Parameters!$D$21</f>
        <v>254881.66239889196</v>
      </c>
      <c r="O87" s="7">
        <f>(Parameters!$D$15+Parameters!$D$17)*D87+Parameters!$D$18+Parameters!$C$6</f>
        <v>247454.50024617554</v>
      </c>
      <c r="P87" s="7">
        <f>(Parameters!$D$15+Parameters!$D$17)*E87+Parameters!$D$18+Parameters!$C$6</f>
        <v>257701.29557508547</v>
      </c>
      <c r="Q87" s="7">
        <f>(Parameters!$D$15+Parameters!$D$17)*F87+Parameters!$D$18+Parameters!$C$6</f>
        <v>263852.14120334713</v>
      </c>
      <c r="R87" s="7">
        <f>(Parameters!$D$15+Parameters!$D$17)*G87+Parameters!$D$18+Parameters!$C$6</f>
        <v>274277.67117258237</v>
      </c>
      <c r="S87" s="7">
        <f>(Parameters!$D$15+Parameters!$D$17)*H87+Parameters!$D$18+Parameters!$C$6</f>
        <v>277026.94320161454</v>
      </c>
      <c r="T87" s="7">
        <f>(Parameters!$D$15+Parameters!$D$17)*I87+Parameters!$D$18+Parameters!$C$6</f>
        <v>298639.15367863595</v>
      </c>
      <c r="U87" s="7">
        <f>(Parameters!$D$15+Parameters!$D$17)*J87+Parameters!$D$18+Parameters!$C$6</f>
        <v>328075.64379296207</v>
      </c>
      <c r="V87" s="7">
        <f>(Parameters!$D$15+Parameters!$D$17)*K87+Parameters!$D$18+Parameters!$C$6</f>
        <v>343863.18171918747</v>
      </c>
      <c r="W87" s="7">
        <f>(Parameters!$D$15+Parameters!$D$17)*L87+Parameters!$D$18+Parameters!$C$6</f>
        <v>372771.59429032868</v>
      </c>
      <c r="Y87" s="7">
        <f>C87*Parameters!$D$16</f>
        <v>271582.14924791874</v>
      </c>
      <c r="Z87" s="7">
        <f>D87*Parameters!$D$16</f>
        <v>286717.72782535618</v>
      </c>
      <c r="AA87" s="7">
        <f>E87*Parameters!$D$16</f>
        <v>307197.65608940419</v>
      </c>
      <c r="AB87" s="7">
        <f>F87*Parameters!$D$16</f>
        <v>319491.14621842309</v>
      </c>
      <c r="AC87" s="7">
        <f>G87*Parameters!$D$16</f>
        <v>340328.30545026797</v>
      </c>
      <c r="AD87" s="7">
        <f>H87*Parameters!$D$16</f>
        <v>345823.18381229357</v>
      </c>
      <c r="AE87" s="7">
        <f>I87*Parameters!$D$16</f>
        <v>389018.78848570044</v>
      </c>
      <c r="AF87" s="7">
        <f>J87*Parameters!$D$16</f>
        <v>447852.5200608669</v>
      </c>
      <c r="AG87" s="7">
        <f>K87*Parameters!$D$16</f>
        <v>479406.54586274939</v>
      </c>
      <c r="AH87" s="7">
        <f>L87*Parameters!$D$16</f>
        <v>537184.82645493688</v>
      </c>
      <c r="AJ87" s="6">
        <f t="shared" si="37"/>
        <v>79</v>
      </c>
      <c r="AK87" s="6">
        <f t="shared" si="40"/>
        <v>16700.486849026784</v>
      </c>
      <c r="AL87" s="6">
        <f t="shared" si="41"/>
        <v>39263.227579180646</v>
      </c>
      <c r="AM87" s="6">
        <f t="shared" si="42"/>
        <v>49496.360514318716</v>
      </c>
      <c r="AN87" s="6">
        <f t="shared" si="43"/>
        <v>55639.005015075963</v>
      </c>
      <c r="AO87" s="6">
        <f t="shared" si="44"/>
        <v>66050.634277685604</v>
      </c>
      <c r="AP87" s="6">
        <f t="shared" si="45"/>
        <v>68796.240610679029</v>
      </c>
      <c r="AQ87" s="6">
        <f t="shared" si="46"/>
        <v>90379.634807064489</v>
      </c>
      <c r="AR87" s="6">
        <f t="shared" si="47"/>
        <v>119776.87626790482</v>
      </c>
      <c r="AS87" s="6">
        <f t="shared" si="47"/>
        <v>135543.36414356192</v>
      </c>
      <c r="AT87" s="6">
        <f t="shared" si="47"/>
        <v>164413.2321646082</v>
      </c>
      <c r="AU87" s="6"/>
      <c r="AV87" s="6">
        <f t="shared" si="38"/>
        <v>79</v>
      </c>
      <c r="AW87" s="6">
        <f t="shared" si="39"/>
        <v>806059</v>
      </c>
      <c r="AY87" s="23"/>
    </row>
    <row r="88" spans="2:51" x14ac:dyDescent="0.35">
      <c r="B88">
        <v>80</v>
      </c>
      <c r="C88" s="4">
        <f>'Luxury pizza per day'!B84*Parameters!$C$7</f>
        <v>18978.454611708319</v>
      </c>
      <c r="D88" s="4">
        <f>'Luxury pizza per day'!C84*Parameters!$C$7</f>
        <v>19654.916625426438</v>
      </c>
      <c r="E88" s="4">
        <f>'Luxury pizza per day'!D84*Parameters!$C$7</f>
        <v>20414.850062485268</v>
      </c>
      <c r="F88" s="4">
        <f>'Luxury pizza per day'!E84*Parameters!$C$7</f>
        <v>19396.526886540218</v>
      </c>
      <c r="G88" s="4">
        <f>'Luxury pizza per day'!F84*Parameters!$C$7</f>
        <v>19638.313572950043</v>
      </c>
      <c r="H88" s="4">
        <f>'Luxury pizza per day'!G84*Parameters!$C$7</f>
        <v>22653.0497673176</v>
      </c>
      <c r="I88" s="4">
        <f>'Luxury pizza per day'!H84*Parameters!$C$7</f>
        <v>25094.174043268024</v>
      </c>
      <c r="J88" s="4">
        <f>'Luxury pizza per day'!I84*Parameters!$C$7</f>
        <v>27769.38331249106</v>
      </c>
      <c r="K88" s="4">
        <f>'Luxury pizza per day'!J84*Parameters!$C$7</f>
        <v>30826.405623670031</v>
      </c>
      <c r="L88" s="4">
        <f>'Luxury pizza per day'!K84*Parameters!$C$7</f>
        <v>32019.291177982064</v>
      </c>
      <c r="M88" s="4"/>
      <c r="N88" s="47">
        <f>(Parameters!$D$15+Parameters!$D$17)*C88+Parameters!$D$18+Parameters!$C$6+Parameters!$D$21</f>
        <v>261338.40958781241</v>
      </c>
      <c r="O88" s="7">
        <f>(Parameters!$D$15+Parameters!$D$17)*D88+Parameters!$D$18+Parameters!$C$6</f>
        <v>251411.87469069829</v>
      </c>
      <c r="P88" s="7">
        <f>(Parameters!$D$15+Parameters!$D$17)*E88+Parameters!$D$18+Parameters!$C$6</f>
        <v>257111.37546863951</v>
      </c>
      <c r="Q88" s="7">
        <f>(Parameters!$D$15+Parameters!$D$17)*F88+Parameters!$D$18+Parameters!$C$6</f>
        <v>249473.95164905163</v>
      </c>
      <c r="R88" s="7">
        <f>(Parameters!$D$15+Parameters!$D$17)*G88+Parameters!$D$18+Parameters!$C$6</f>
        <v>251287.35179712533</v>
      </c>
      <c r="S88" s="7">
        <f>(Parameters!$D$15+Parameters!$D$17)*H88+Parameters!$D$18+Parameters!$C$6</f>
        <v>273897.873254882</v>
      </c>
      <c r="T88" s="7">
        <f>(Parameters!$D$15+Parameters!$D$17)*I88+Parameters!$D$18+Parameters!$C$6</f>
        <v>292206.30532451021</v>
      </c>
      <c r="U88" s="7">
        <f>(Parameters!$D$15+Parameters!$D$17)*J88+Parameters!$D$18+Parameters!$C$6</f>
        <v>312270.37484368298</v>
      </c>
      <c r="V88" s="7">
        <f>(Parameters!$D$15+Parameters!$D$17)*K88+Parameters!$D$18+Parameters!$C$6</f>
        <v>335198.04217752523</v>
      </c>
      <c r="W88" s="7">
        <f>(Parameters!$D$15+Parameters!$D$17)*L88+Parameters!$D$18+Parameters!$C$6</f>
        <v>344144.68383486546</v>
      </c>
      <c r="Y88" s="7">
        <f>C88*Parameters!$D$16</f>
        <v>284487.03462950769</v>
      </c>
      <c r="Z88" s="7">
        <f>D88*Parameters!$D$16</f>
        <v>294627.20021514234</v>
      </c>
      <c r="AA88" s="7">
        <f>E88*Parameters!$D$16</f>
        <v>306018.60243665415</v>
      </c>
      <c r="AB88" s="7">
        <f>F88*Parameters!$D$16</f>
        <v>290753.93802923785</v>
      </c>
      <c r="AC88" s="7">
        <f>G88*Parameters!$D$16</f>
        <v>294378.32045852114</v>
      </c>
      <c r="AD88" s="7">
        <f>H88*Parameters!$D$16</f>
        <v>339569.21601209085</v>
      </c>
      <c r="AE88" s="7">
        <f>I88*Parameters!$D$16</f>
        <v>376161.66890858766</v>
      </c>
      <c r="AF88" s="7">
        <f>J88*Parameters!$D$16</f>
        <v>416263.05585424101</v>
      </c>
      <c r="AG88" s="7">
        <f>K88*Parameters!$D$16</f>
        <v>462087.82029881375</v>
      </c>
      <c r="AH88" s="7">
        <f>L88*Parameters!$D$16</f>
        <v>479969.17475795117</v>
      </c>
      <c r="AJ88" s="6">
        <f t="shared" si="37"/>
        <v>80</v>
      </c>
      <c r="AK88" s="6">
        <f t="shared" si="40"/>
        <v>23148.625041695283</v>
      </c>
      <c r="AL88" s="6">
        <f t="shared" si="41"/>
        <v>43215.325524444052</v>
      </c>
      <c r="AM88" s="6">
        <f t="shared" si="42"/>
        <v>48907.226968014642</v>
      </c>
      <c r="AN88" s="6">
        <f t="shared" si="43"/>
        <v>41279.986380186223</v>
      </c>
      <c r="AO88" s="6">
        <f t="shared" si="44"/>
        <v>43090.968661395804</v>
      </c>
      <c r="AP88" s="6">
        <f t="shared" si="45"/>
        <v>65671.342757208855</v>
      </c>
      <c r="AQ88" s="6">
        <f t="shared" si="46"/>
        <v>83955.363584077451</v>
      </c>
      <c r="AR88" s="6">
        <f t="shared" si="47"/>
        <v>103992.68101055804</v>
      </c>
      <c r="AS88" s="6">
        <f t="shared" si="47"/>
        <v>126889.77812128852</v>
      </c>
      <c r="AT88" s="6">
        <f t="shared" si="47"/>
        <v>135824.49092308572</v>
      </c>
      <c r="AU88" s="6"/>
      <c r="AV88" s="6">
        <f t="shared" si="38"/>
        <v>80</v>
      </c>
      <c r="AW88" s="6">
        <f t="shared" si="39"/>
        <v>715976</v>
      </c>
      <c r="AY88" s="23"/>
    </row>
    <row r="89" spans="2:51" x14ac:dyDescent="0.35">
      <c r="B89">
        <v>81</v>
      </c>
      <c r="C89" s="4">
        <f>'Luxury pizza per day'!B85*Parameters!$C$7</f>
        <v>20496.39161823607</v>
      </c>
      <c r="D89" s="4">
        <f>'Luxury pizza per day'!C85*Parameters!$C$7</f>
        <v>22588.665245234708</v>
      </c>
      <c r="E89" s="4">
        <f>'Luxury pizza per day'!D85*Parameters!$C$7</f>
        <v>22386.9460305182</v>
      </c>
      <c r="F89" s="4">
        <f>'Luxury pizza per day'!E85*Parameters!$C$7</f>
        <v>22485.03402231801</v>
      </c>
      <c r="G89" s="4">
        <f>'Luxury pizza per day'!F85*Parameters!$C$7</f>
        <v>23899.399870936322</v>
      </c>
      <c r="H89" s="4">
        <f>'Luxury pizza per day'!G85*Parameters!$C$7</f>
        <v>26563.701248061636</v>
      </c>
      <c r="I89" s="4">
        <f>'Luxury pizza per day'!H85*Parameters!$C$7</f>
        <v>25561.142971360307</v>
      </c>
      <c r="J89" s="4">
        <f>'Luxury pizza per day'!I85*Parameters!$C$7</f>
        <v>25811.630235184235</v>
      </c>
      <c r="K89" s="4">
        <f>'Luxury pizza per day'!J85*Parameters!$C$7</f>
        <v>28332.009927652445</v>
      </c>
      <c r="L89" s="4">
        <f>'Luxury pizza per day'!K85*Parameters!$C$7</f>
        <v>27377.324868593845</v>
      </c>
      <c r="M89" s="4"/>
      <c r="N89" s="47">
        <f>(Parameters!$D$15+Parameters!$D$17)*C89+Parameters!$D$18+Parameters!$C$6+Parameters!$D$21</f>
        <v>272722.93713677052</v>
      </c>
      <c r="O89" s="7">
        <f>(Parameters!$D$15+Parameters!$D$17)*D89+Parameters!$D$18+Parameters!$C$6</f>
        <v>273414.98933926027</v>
      </c>
      <c r="P89" s="7">
        <f>(Parameters!$D$15+Parameters!$D$17)*E89+Parameters!$D$18+Parameters!$C$6</f>
        <v>271902.09522888646</v>
      </c>
      <c r="Q89" s="7">
        <f>(Parameters!$D$15+Parameters!$D$17)*F89+Parameters!$D$18+Parameters!$C$6</f>
        <v>272637.7551673851</v>
      </c>
      <c r="R89" s="7">
        <f>(Parameters!$D$15+Parameters!$D$17)*G89+Parameters!$D$18+Parameters!$C$6</f>
        <v>283245.49903202243</v>
      </c>
      <c r="S89" s="7">
        <f>(Parameters!$D$15+Parameters!$D$17)*H89+Parameters!$D$18+Parameters!$C$6</f>
        <v>303227.75936046231</v>
      </c>
      <c r="T89" s="7">
        <f>(Parameters!$D$15+Parameters!$D$17)*I89+Parameters!$D$18+Parameters!$C$6</f>
        <v>295708.57228520233</v>
      </c>
      <c r="U89" s="7">
        <f>(Parameters!$D$15+Parameters!$D$17)*J89+Parameters!$D$18+Parameters!$C$6</f>
        <v>297587.22676388174</v>
      </c>
      <c r="V89" s="7">
        <f>(Parameters!$D$15+Parameters!$D$17)*K89+Parameters!$D$18+Parameters!$C$6</f>
        <v>316490.07445739338</v>
      </c>
      <c r="W89" s="7">
        <f>(Parameters!$D$15+Parameters!$D$17)*L89+Parameters!$D$18+Parameters!$C$6</f>
        <v>309329.93651445385</v>
      </c>
      <c r="Y89" s="7">
        <f>C89*Parameters!$D$16</f>
        <v>307240.91035735869</v>
      </c>
      <c r="Z89" s="7">
        <f>D89*Parameters!$D$16</f>
        <v>338604.09202606831</v>
      </c>
      <c r="AA89" s="7">
        <f>E89*Parameters!$D$16</f>
        <v>335580.32099746785</v>
      </c>
      <c r="AB89" s="7">
        <f>F89*Parameters!$D$16</f>
        <v>337050.65999454696</v>
      </c>
      <c r="AC89" s="7">
        <f>G89*Parameters!$D$16</f>
        <v>358252.0040653355</v>
      </c>
      <c r="AD89" s="7">
        <f>H89*Parameters!$D$16</f>
        <v>398189.88170844392</v>
      </c>
      <c r="AE89" s="7">
        <f>I89*Parameters!$D$16</f>
        <v>383161.533140691</v>
      </c>
      <c r="AF89" s="7">
        <f>J89*Parameters!$D$16</f>
        <v>386916.33722541167</v>
      </c>
      <c r="AG89" s="7">
        <f>K89*Parameters!$D$16</f>
        <v>424696.82881551015</v>
      </c>
      <c r="AH89" s="7">
        <f>L89*Parameters!$D$16</f>
        <v>410386.09978022176</v>
      </c>
      <c r="AJ89" s="6">
        <f t="shared" si="37"/>
        <v>81</v>
      </c>
      <c r="AK89" s="6">
        <f t="shared" si="40"/>
        <v>34517.973220588174</v>
      </c>
      <c r="AL89" s="6">
        <f t="shared" si="41"/>
        <v>65189.102686808037</v>
      </c>
      <c r="AM89" s="6">
        <f t="shared" si="42"/>
        <v>63678.225768581382</v>
      </c>
      <c r="AN89" s="6">
        <f t="shared" si="43"/>
        <v>64412.904827161867</v>
      </c>
      <c r="AO89" s="6">
        <f t="shared" si="44"/>
        <v>75006.505033313064</v>
      </c>
      <c r="AP89" s="6">
        <f t="shared" si="45"/>
        <v>94962.122347981611</v>
      </c>
      <c r="AQ89" s="6">
        <f t="shared" si="46"/>
        <v>87452.960855488665</v>
      </c>
      <c r="AR89" s="6">
        <f t="shared" si="47"/>
        <v>89329.110461529926</v>
      </c>
      <c r="AS89" s="6">
        <f t="shared" si="47"/>
        <v>108206.75435811677</v>
      </c>
      <c r="AT89" s="6">
        <f t="shared" si="47"/>
        <v>101056.16326576791</v>
      </c>
      <c r="AU89" s="6"/>
      <c r="AV89" s="6">
        <f t="shared" si="38"/>
        <v>81</v>
      </c>
      <c r="AW89" s="6">
        <f t="shared" si="39"/>
        <v>783812</v>
      </c>
      <c r="AY89" s="23"/>
    </row>
    <row r="90" spans="2:51" x14ac:dyDescent="0.35">
      <c r="B90">
        <v>82</v>
      </c>
      <c r="C90" s="4">
        <f>'Luxury pizza per day'!B86*Parameters!$C$7</f>
        <v>18867.691350227007</v>
      </c>
      <c r="D90" s="4">
        <f>'Luxury pizza per day'!C86*Parameters!$C$7</f>
        <v>20625.041232588635</v>
      </c>
      <c r="E90" s="4">
        <f>'Luxury pizza per day'!D86*Parameters!$C$7</f>
        <v>20227.488251651805</v>
      </c>
      <c r="F90" s="4">
        <f>'Luxury pizza per day'!E86*Parameters!$C$7</f>
        <v>18882.936726768876</v>
      </c>
      <c r="G90" s="4">
        <f>'Luxury pizza per day'!F86*Parameters!$C$7</f>
        <v>17748.893597907314</v>
      </c>
      <c r="H90" s="4">
        <f>'Luxury pizza per day'!G86*Parameters!$C$7</f>
        <v>18584.443823227768</v>
      </c>
      <c r="I90" s="4">
        <f>'Luxury pizza per day'!H86*Parameters!$C$7</f>
        <v>21008.035598246417</v>
      </c>
      <c r="J90" s="4">
        <f>'Luxury pizza per day'!I86*Parameters!$C$7</f>
        <v>22970.366279067177</v>
      </c>
      <c r="K90" s="4">
        <f>'Luxury pizza per day'!J86*Parameters!$C$7</f>
        <v>25155.009974509572</v>
      </c>
      <c r="L90" s="4">
        <f>'Luxury pizza per day'!K86*Parameters!$C$7</f>
        <v>28352.298436745539</v>
      </c>
      <c r="M90" s="4"/>
      <c r="N90" s="47">
        <f>(Parameters!$D$15+Parameters!$D$17)*C90+Parameters!$D$18+Parameters!$C$6+Parameters!$D$21</f>
        <v>260507.68512670256</v>
      </c>
      <c r="O90" s="7">
        <f>(Parameters!$D$15+Parameters!$D$17)*D90+Parameters!$D$18+Parameters!$C$6</f>
        <v>258687.80924441476</v>
      </c>
      <c r="P90" s="7">
        <f>(Parameters!$D$15+Parameters!$D$17)*E90+Parameters!$D$18+Parameters!$C$6</f>
        <v>255706.16188738853</v>
      </c>
      <c r="Q90" s="7">
        <f>(Parameters!$D$15+Parameters!$D$17)*F90+Parameters!$D$18+Parameters!$C$6</f>
        <v>245622.02545076658</v>
      </c>
      <c r="R90" s="7">
        <f>(Parameters!$D$15+Parameters!$D$17)*G90+Parameters!$D$18+Parameters!$C$6</f>
        <v>237116.70198430485</v>
      </c>
      <c r="S90" s="7">
        <f>(Parameters!$D$15+Parameters!$D$17)*H90+Parameters!$D$18+Parameters!$C$6</f>
        <v>243383.32867420826</v>
      </c>
      <c r="T90" s="7">
        <f>(Parameters!$D$15+Parameters!$D$17)*I90+Parameters!$D$18+Parameters!$C$6</f>
        <v>261560.26698684812</v>
      </c>
      <c r="U90" s="7">
        <f>(Parameters!$D$15+Parameters!$D$17)*J90+Parameters!$D$18+Parameters!$C$6</f>
        <v>276277.74709300383</v>
      </c>
      <c r="V90" s="7">
        <f>(Parameters!$D$15+Parameters!$D$17)*K90+Parameters!$D$18+Parameters!$C$6</f>
        <v>292662.57480882178</v>
      </c>
      <c r="W90" s="7">
        <f>(Parameters!$D$15+Parameters!$D$17)*L90+Parameters!$D$18+Parameters!$C$6</f>
        <v>316642.23827559152</v>
      </c>
      <c r="Y90" s="7">
        <f>C90*Parameters!$D$16</f>
        <v>282826.69333990285</v>
      </c>
      <c r="Z90" s="7">
        <f>D90*Parameters!$D$16</f>
        <v>309169.36807650363</v>
      </c>
      <c r="AA90" s="7">
        <f>E90*Parameters!$D$16</f>
        <v>303210.04889226053</v>
      </c>
      <c r="AB90" s="7">
        <f>F90*Parameters!$D$16</f>
        <v>283055.22153426544</v>
      </c>
      <c r="AC90" s="7">
        <f>G90*Parameters!$D$16</f>
        <v>266055.91503263061</v>
      </c>
      <c r="AD90" s="7">
        <f>H90*Parameters!$D$16</f>
        <v>278580.81291018426</v>
      </c>
      <c r="AE90" s="7">
        <f>I90*Parameters!$D$16</f>
        <v>314910.45361771382</v>
      </c>
      <c r="AF90" s="7">
        <f>J90*Parameters!$D$16</f>
        <v>344325.790523217</v>
      </c>
      <c r="AG90" s="7">
        <f>K90*Parameters!$D$16</f>
        <v>377073.59951789852</v>
      </c>
      <c r="AH90" s="7">
        <f>L90*Parameters!$D$16</f>
        <v>425000.95356681565</v>
      </c>
      <c r="AJ90" s="6">
        <f t="shared" si="37"/>
        <v>82</v>
      </c>
      <c r="AK90" s="6">
        <f t="shared" si="40"/>
        <v>22319.008213200286</v>
      </c>
      <c r="AL90" s="6">
        <f t="shared" si="41"/>
        <v>50481.558832088864</v>
      </c>
      <c r="AM90" s="6">
        <f t="shared" si="42"/>
        <v>47503.887004871998</v>
      </c>
      <c r="AN90" s="6">
        <f t="shared" si="43"/>
        <v>37433.196083498857</v>
      </c>
      <c r="AO90" s="6">
        <f t="shared" si="44"/>
        <v>28939.213048325764</v>
      </c>
      <c r="AP90" s="6">
        <f t="shared" si="45"/>
        <v>35197.484235976008</v>
      </c>
      <c r="AQ90" s="6">
        <f t="shared" si="46"/>
        <v>53350.186630865705</v>
      </c>
      <c r="AR90" s="6">
        <f t="shared" si="47"/>
        <v>68048.043430213176</v>
      </c>
      <c r="AS90" s="6">
        <f t="shared" si="47"/>
        <v>84411.024709076737</v>
      </c>
      <c r="AT90" s="6">
        <f t="shared" si="47"/>
        <v>108358.71529122413</v>
      </c>
      <c r="AU90" s="6"/>
      <c r="AV90" s="6">
        <f t="shared" si="38"/>
        <v>82</v>
      </c>
      <c r="AW90" s="6">
        <f t="shared" si="39"/>
        <v>536042</v>
      </c>
      <c r="AY90" s="23"/>
    </row>
    <row r="91" spans="2:51" x14ac:dyDescent="0.35">
      <c r="B91">
        <v>83</v>
      </c>
      <c r="C91" s="4">
        <f>'Luxury pizza per day'!B87*Parameters!$C$7</f>
        <v>18920.319265905793</v>
      </c>
      <c r="D91" s="4">
        <f>'Luxury pizza per day'!C87*Parameters!$C$7</f>
        <v>19001.264068114233</v>
      </c>
      <c r="E91" s="4">
        <f>'Luxury pizza per day'!D87*Parameters!$C$7</f>
        <v>20033.930998764085</v>
      </c>
      <c r="F91" s="4">
        <f>'Luxury pizza per day'!E87*Parameters!$C$7</f>
        <v>20380.818541219614</v>
      </c>
      <c r="G91" s="4">
        <f>'Luxury pizza per day'!F87*Parameters!$C$7</f>
        <v>22181.367980743362</v>
      </c>
      <c r="H91" s="4">
        <f>'Luxury pizza per day'!G87*Parameters!$C$7</f>
        <v>23261.347710953916</v>
      </c>
      <c r="I91" s="4">
        <f>'Luxury pizza per day'!H87*Parameters!$C$7</f>
        <v>25496.729923061066</v>
      </c>
      <c r="J91" s="4">
        <f>'Luxury pizza per day'!I87*Parameters!$C$7</f>
        <v>25301.517351896997</v>
      </c>
      <c r="K91" s="4">
        <f>'Luxury pizza per day'!J87*Parameters!$C$7</f>
        <v>24869.404287741785</v>
      </c>
      <c r="L91" s="4">
        <f>'Luxury pizza per day'!K87*Parameters!$C$7</f>
        <v>25567.199674070846</v>
      </c>
      <c r="M91" s="4"/>
      <c r="N91" s="47">
        <f>(Parameters!$D$15+Parameters!$D$17)*C91+Parameters!$D$18+Parameters!$C$6+Parameters!$D$21</f>
        <v>260902.39449429346</v>
      </c>
      <c r="O91" s="7">
        <f>(Parameters!$D$15+Parameters!$D$17)*D91+Parameters!$D$18+Parameters!$C$6</f>
        <v>246509.48051085675</v>
      </c>
      <c r="P91" s="7">
        <f>(Parameters!$D$15+Parameters!$D$17)*E91+Parameters!$D$18+Parameters!$C$6</f>
        <v>254254.48249073065</v>
      </c>
      <c r="Q91" s="7">
        <f>(Parameters!$D$15+Parameters!$D$17)*F91+Parameters!$D$18+Parameters!$C$6</f>
        <v>256856.1390591471</v>
      </c>
      <c r="R91" s="7">
        <f>(Parameters!$D$15+Parameters!$D$17)*G91+Parameters!$D$18+Parameters!$C$6</f>
        <v>270360.25985557522</v>
      </c>
      <c r="S91" s="7">
        <f>(Parameters!$D$15+Parameters!$D$17)*H91+Parameters!$D$18+Parameters!$C$6</f>
        <v>278460.10783215438</v>
      </c>
      <c r="T91" s="7">
        <f>(Parameters!$D$15+Parameters!$D$17)*I91+Parameters!$D$18+Parameters!$C$6</f>
        <v>295225.47442295798</v>
      </c>
      <c r="U91" s="7">
        <f>(Parameters!$D$15+Parameters!$D$17)*J91+Parameters!$D$18+Parameters!$C$6</f>
        <v>293761.38013922749</v>
      </c>
      <c r="V91" s="7">
        <f>(Parameters!$D$15+Parameters!$D$17)*K91+Parameters!$D$18+Parameters!$C$6</f>
        <v>290520.53215806338</v>
      </c>
      <c r="W91" s="7">
        <f>(Parameters!$D$15+Parameters!$D$17)*L91+Parameters!$D$18+Parameters!$C$6</f>
        <v>295753.99755553133</v>
      </c>
      <c r="Y91" s="7">
        <f>C91*Parameters!$D$16</f>
        <v>283615.58579592785</v>
      </c>
      <c r="Z91" s="7">
        <f>D91*Parameters!$D$16</f>
        <v>284828.94838103233</v>
      </c>
      <c r="AA91" s="7">
        <f>E91*Parameters!$D$16</f>
        <v>300308.62567147362</v>
      </c>
      <c r="AB91" s="7">
        <f>F91*Parameters!$D$16</f>
        <v>305508.469932882</v>
      </c>
      <c r="AC91" s="7">
        <f>G91*Parameters!$D$16</f>
        <v>332498.70603134303</v>
      </c>
      <c r="AD91" s="7">
        <f>H91*Parameters!$D$16</f>
        <v>348687.60218719923</v>
      </c>
      <c r="AE91" s="7">
        <f>I91*Parameters!$D$16</f>
        <v>382195.98154668539</v>
      </c>
      <c r="AF91" s="7">
        <f>J91*Parameters!$D$16</f>
        <v>379269.74510493601</v>
      </c>
      <c r="AG91" s="7">
        <f>K91*Parameters!$D$16</f>
        <v>372792.37027324934</v>
      </c>
      <c r="AH91" s="7">
        <f>L91*Parameters!$D$16</f>
        <v>383252.32311432197</v>
      </c>
      <c r="AJ91" s="6">
        <f t="shared" si="37"/>
        <v>83</v>
      </c>
      <c r="AK91" s="6">
        <f t="shared" si="40"/>
        <v>22713.19130163439</v>
      </c>
      <c r="AL91" s="6">
        <f t="shared" si="41"/>
        <v>38319.467870175577</v>
      </c>
      <c r="AM91" s="6">
        <f t="shared" si="42"/>
        <v>46054.143180742976</v>
      </c>
      <c r="AN91" s="6">
        <f t="shared" si="43"/>
        <v>48652.3308737349</v>
      </c>
      <c r="AO91" s="6">
        <f t="shared" si="44"/>
        <v>62138.446175767807</v>
      </c>
      <c r="AP91" s="6">
        <f t="shared" si="45"/>
        <v>70227.494355044852</v>
      </c>
      <c r="AQ91" s="6">
        <f t="shared" si="46"/>
        <v>86970.50712372741</v>
      </c>
      <c r="AR91" s="6">
        <f t="shared" si="47"/>
        <v>85508.364965708519</v>
      </c>
      <c r="AS91" s="6">
        <f t="shared" si="47"/>
        <v>82271.838115185965</v>
      </c>
      <c r="AT91" s="6">
        <f t="shared" si="47"/>
        <v>87498.325558790646</v>
      </c>
      <c r="AU91" s="6"/>
      <c r="AV91" s="6">
        <f t="shared" si="38"/>
        <v>83</v>
      </c>
      <c r="AW91" s="6">
        <f t="shared" si="39"/>
        <v>630354</v>
      </c>
      <c r="AY91" s="23"/>
    </row>
    <row r="92" spans="2:51" x14ac:dyDescent="0.35">
      <c r="B92">
        <v>84</v>
      </c>
      <c r="C92" s="4">
        <f>'Luxury pizza per day'!B88*Parameters!$C$7</f>
        <v>20435.523041281482</v>
      </c>
      <c r="D92" s="4">
        <f>'Luxury pizza per day'!C88*Parameters!$C$7</f>
        <v>20148.375287186733</v>
      </c>
      <c r="E92" s="4">
        <f>'Luxury pizza per day'!D88*Parameters!$C$7</f>
        <v>18479.804642516632</v>
      </c>
      <c r="F92" s="4">
        <f>'Luxury pizza per day'!E88*Parameters!$C$7</f>
        <v>17058.987543157906</v>
      </c>
      <c r="G92" s="4">
        <f>'Luxury pizza per day'!F88*Parameters!$C$7</f>
        <v>16895.827475653652</v>
      </c>
      <c r="H92" s="4">
        <f>'Luxury pizza per day'!G88*Parameters!$C$7</f>
        <v>19200.153520524556</v>
      </c>
      <c r="I92" s="4">
        <f>'Luxury pizza per day'!H88*Parameters!$C$7</f>
        <v>20028.80164371966</v>
      </c>
      <c r="J92" s="4">
        <f>'Luxury pizza per day'!I88*Parameters!$C$7</f>
        <v>22463.611100775342</v>
      </c>
      <c r="K92" s="4">
        <f>'Luxury pizza per day'!J88*Parameters!$C$7</f>
        <v>26838.504498974857</v>
      </c>
      <c r="L92" s="4">
        <f>'Luxury pizza per day'!K88*Parameters!$C$7</f>
        <v>28710.4529603624</v>
      </c>
      <c r="M92" s="4"/>
      <c r="N92" s="47">
        <f>(Parameters!$D$15+Parameters!$D$17)*C92+Parameters!$D$18+Parameters!$C$6+Parameters!$D$21</f>
        <v>272266.42280961107</v>
      </c>
      <c r="O92" s="7">
        <f>(Parameters!$D$15+Parameters!$D$17)*D92+Parameters!$D$18+Parameters!$C$6</f>
        <v>255112.81465390051</v>
      </c>
      <c r="P92" s="7">
        <f>(Parameters!$D$15+Parameters!$D$17)*E92+Parameters!$D$18+Parameters!$C$6</f>
        <v>242598.53481887473</v>
      </c>
      <c r="Q92" s="7">
        <f>(Parameters!$D$15+Parameters!$D$17)*F92+Parameters!$D$18+Parameters!$C$6</f>
        <v>231942.4065736843</v>
      </c>
      <c r="R92" s="7">
        <f>(Parameters!$D$15+Parameters!$D$17)*G92+Parameters!$D$18+Parameters!$C$6</f>
        <v>230718.70606740238</v>
      </c>
      <c r="S92" s="7">
        <f>(Parameters!$D$15+Parameters!$D$17)*H92+Parameters!$D$18+Parameters!$C$6</f>
        <v>248001.15140393417</v>
      </c>
      <c r="T92" s="7">
        <f>(Parameters!$D$15+Parameters!$D$17)*I92+Parameters!$D$18+Parameters!$C$6</f>
        <v>254216.01232789745</v>
      </c>
      <c r="U92" s="7">
        <f>(Parameters!$D$15+Parameters!$D$17)*J92+Parameters!$D$18+Parameters!$C$6</f>
        <v>272477.08325581509</v>
      </c>
      <c r="V92" s="7">
        <f>(Parameters!$D$15+Parameters!$D$17)*K92+Parameters!$D$18+Parameters!$C$6</f>
        <v>305288.78374231141</v>
      </c>
      <c r="W92" s="7">
        <f>(Parameters!$D$15+Parameters!$D$17)*L92+Parameters!$D$18+Parameters!$C$6</f>
        <v>319328.39720271796</v>
      </c>
      <c r="Y92" s="7">
        <f>C92*Parameters!$D$16</f>
        <v>306328.49038880941</v>
      </c>
      <c r="Z92" s="7">
        <f>D92*Parameters!$D$16</f>
        <v>302024.14555492916</v>
      </c>
      <c r="AA92" s="7">
        <f>E92*Parameters!$D$16</f>
        <v>277012.2715913243</v>
      </c>
      <c r="AB92" s="7">
        <f>F92*Parameters!$D$16</f>
        <v>255714.22327193702</v>
      </c>
      <c r="AC92" s="7">
        <f>G92*Parameters!$D$16</f>
        <v>253268.45386004823</v>
      </c>
      <c r="AD92" s="7">
        <f>H92*Parameters!$D$16</f>
        <v>287810.30127266311</v>
      </c>
      <c r="AE92" s="7">
        <f>I92*Parameters!$D$16</f>
        <v>300231.7366393577</v>
      </c>
      <c r="AF92" s="7">
        <f>J92*Parameters!$D$16</f>
        <v>336729.5304006224</v>
      </c>
      <c r="AG92" s="7">
        <f>K92*Parameters!$D$16</f>
        <v>402309.18243963312</v>
      </c>
      <c r="AH92" s="7">
        <f>L92*Parameters!$D$16</f>
        <v>430369.68987583235</v>
      </c>
      <c r="AJ92" s="6">
        <f t="shared" si="37"/>
        <v>84</v>
      </c>
      <c r="AK92" s="6">
        <f t="shared" si="40"/>
        <v>34062.067579198338</v>
      </c>
      <c r="AL92" s="6">
        <f t="shared" si="41"/>
        <v>46911.330901028647</v>
      </c>
      <c r="AM92" s="6">
        <f t="shared" si="42"/>
        <v>34413.736772449571</v>
      </c>
      <c r="AN92" s="6">
        <f t="shared" si="43"/>
        <v>23771.816698252718</v>
      </c>
      <c r="AO92" s="6">
        <f t="shared" si="44"/>
        <v>22549.747792645852</v>
      </c>
      <c r="AP92" s="6">
        <f t="shared" si="45"/>
        <v>39809.149868728942</v>
      </c>
      <c r="AQ92" s="6">
        <f t="shared" si="46"/>
        <v>46015.724311460246</v>
      </c>
      <c r="AR92" s="6">
        <f t="shared" si="47"/>
        <v>64252.447144807316</v>
      </c>
      <c r="AS92" s="6">
        <f t="shared" si="47"/>
        <v>97020.398697321711</v>
      </c>
      <c r="AT92" s="6">
        <f t="shared" si="47"/>
        <v>111041.2926731144</v>
      </c>
      <c r="AU92" s="6"/>
      <c r="AV92" s="6">
        <f t="shared" si="38"/>
        <v>84</v>
      </c>
      <c r="AW92" s="6">
        <f t="shared" si="39"/>
        <v>519848</v>
      </c>
      <c r="AY92" s="23"/>
    </row>
    <row r="93" spans="2:51" x14ac:dyDescent="0.35">
      <c r="B93">
        <v>85</v>
      </c>
      <c r="C93" s="4">
        <f>'Luxury pizza per day'!B89*Parameters!$C$7</f>
        <v>21012.032744364991</v>
      </c>
      <c r="D93" s="4">
        <f>'Luxury pizza per day'!C89*Parameters!$C$7</f>
        <v>23623.270673373729</v>
      </c>
      <c r="E93" s="4">
        <f>'Luxury pizza per day'!D89*Parameters!$C$7</f>
        <v>27320.244335757023</v>
      </c>
      <c r="F93" s="4">
        <f>'Luxury pizza per day'!E89*Parameters!$C$7</f>
        <v>28861.403226653962</v>
      </c>
      <c r="G93" s="4">
        <f>'Luxury pizza per day'!F89*Parameters!$C$7</f>
        <v>29078.948846654159</v>
      </c>
      <c r="H93" s="4">
        <f>'Luxury pizza per day'!G89*Parameters!$C$7</f>
        <v>31214.520554593644</v>
      </c>
      <c r="I93" s="4">
        <f>'Luxury pizza per day'!H89*Parameters!$C$7</f>
        <v>32413.122391282126</v>
      </c>
      <c r="J93" s="4">
        <f>'Luxury pizza per day'!I89*Parameters!$C$7</f>
        <v>33568.725738590532</v>
      </c>
      <c r="K93" s="4">
        <f>'Luxury pizza per day'!J89*Parameters!$C$7</f>
        <v>37864.730257302472</v>
      </c>
      <c r="L93" s="4">
        <f>'Luxury pizza per day'!K89*Parameters!$C$7</f>
        <v>38946.798181353377</v>
      </c>
      <c r="M93" s="4"/>
      <c r="N93" s="47">
        <f>(Parameters!$D$15+Parameters!$D$17)*C93+Parameters!$D$18+Parameters!$C$6+Parameters!$D$21</f>
        <v>276590.24558273744</v>
      </c>
      <c r="O93" s="7">
        <f>(Parameters!$D$15+Parameters!$D$17)*D93+Parameters!$D$18+Parameters!$C$6</f>
        <v>281174.53005030297</v>
      </c>
      <c r="P93" s="7">
        <f>(Parameters!$D$15+Parameters!$D$17)*E93+Parameters!$D$18+Parameters!$C$6</f>
        <v>308901.83251817769</v>
      </c>
      <c r="Q93" s="7">
        <f>(Parameters!$D$15+Parameters!$D$17)*F93+Parameters!$D$18+Parameters!$C$6</f>
        <v>320460.5241999047</v>
      </c>
      <c r="R93" s="7">
        <f>(Parameters!$D$15+Parameters!$D$17)*G93+Parameters!$D$18+Parameters!$C$6</f>
        <v>322092.11634990619</v>
      </c>
      <c r="S93" s="7">
        <f>(Parameters!$D$15+Parameters!$D$17)*H93+Parameters!$D$18+Parameters!$C$6</f>
        <v>338108.9041594523</v>
      </c>
      <c r="T93" s="7">
        <f>(Parameters!$D$15+Parameters!$D$17)*I93+Parameters!$D$18+Parameters!$C$6</f>
        <v>347098.41793461598</v>
      </c>
      <c r="U93" s="7">
        <f>(Parameters!$D$15+Parameters!$D$17)*J93+Parameters!$D$18+Parameters!$C$6</f>
        <v>355765.44303942902</v>
      </c>
      <c r="V93" s="7">
        <f>(Parameters!$D$15+Parameters!$D$17)*K93+Parameters!$D$18+Parameters!$C$6</f>
        <v>387985.47692976851</v>
      </c>
      <c r="W93" s="7">
        <f>(Parameters!$D$15+Parameters!$D$17)*L93+Parameters!$D$18+Parameters!$C$6</f>
        <v>396100.98636015033</v>
      </c>
      <c r="Y93" s="7">
        <f>C93*Parameters!$D$16</f>
        <v>314970.37083803123</v>
      </c>
      <c r="Z93" s="7">
        <f>D93*Parameters!$D$16</f>
        <v>354112.8273938722</v>
      </c>
      <c r="AA93" s="7">
        <f>E93*Parameters!$D$16</f>
        <v>409530.46259299776</v>
      </c>
      <c r="AB93" s="7">
        <f>F93*Parameters!$D$16</f>
        <v>432632.43436754291</v>
      </c>
      <c r="AC93" s="7">
        <f>G93*Parameters!$D$16</f>
        <v>435893.44321134588</v>
      </c>
      <c r="AD93" s="7">
        <f>H93*Parameters!$D$16</f>
        <v>467905.66311335872</v>
      </c>
      <c r="AE93" s="7">
        <f>I93*Parameters!$D$16</f>
        <v>485872.70464531909</v>
      </c>
      <c r="AF93" s="7">
        <f>J93*Parameters!$D$16</f>
        <v>503195.19882147206</v>
      </c>
      <c r="AG93" s="7">
        <f>K93*Parameters!$D$16</f>
        <v>567592.30655696406</v>
      </c>
      <c r="AH93" s="7">
        <f>L93*Parameters!$D$16</f>
        <v>583812.50473848719</v>
      </c>
      <c r="AJ93" s="6">
        <f t="shared" si="37"/>
        <v>85</v>
      </c>
      <c r="AK93" s="6">
        <f t="shared" si="40"/>
        <v>38380.125255293795</v>
      </c>
      <c r="AL93" s="6">
        <f t="shared" si="41"/>
        <v>72938.297343569226</v>
      </c>
      <c r="AM93" s="6">
        <f t="shared" si="42"/>
        <v>100628.63007482007</v>
      </c>
      <c r="AN93" s="6">
        <f t="shared" si="43"/>
        <v>112171.91016763821</v>
      </c>
      <c r="AO93" s="6">
        <f t="shared" si="44"/>
        <v>113801.32686143968</v>
      </c>
      <c r="AP93" s="6">
        <f t="shared" si="45"/>
        <v>129796.75895390642</v>
      </c>
      <c r="AQ93" s="6">
        <f t="shared" si="46"/>
        <v>138774.28671070311</v>
      </c>
      <c r="AR93" s="6">
        <f t="shared" si="47"/>
        <v>147429.75578204304</v>
      </c>
      <c r="AS93" s="6">
        <f t="shared" si="47"/>
        <v>179606.82962719555</v>
      </c>
      <c r="AT93" s="6">
        <f t="shared" si="47"/>
        <v>187711.51837833686</v>
      </c>
      <c r="AU93" s="6"/>
      <c r="AV93" s="6">
        <f t="shared" si="38"/>
        <v>85</v>
      </c>
      <c r="AW93" s="6">
        <f t="shared" si="39"/>
        <v>1221239</v>
      </c>
      <c r="AY93" s="23"/>
    </row>
    <row r="94" spans="2:51" x14ac:dyDescent="0.35">
      <c r="B94">
        <v>86</v>
      </c>
      <c r="C94" s="4">
        <f>'Luxury pizza per day'!B90*Parameters!$C$7</f>
        <v>20834.855539473137</v>
      </c>
      <c r="D94" s="4">
        <f>'Luxury pizza per day'!C90*Parameters!$C$7</f>
        <v>23910.050582537984</v>
      </c>
      <c r="E94" s="4">
        <f>'Luxury pizza per day'!D90*Parameters!$C$7</f>
        <v>24361.614715925509</v>
      </c>
      <c r="F94" s="4">
        <f>'Luxury pizza per day'!E90*Parameters!$C$7</f>
        <v>24117.216914178629</v>
      </c>
      <c r="G94" s="4">
        <f>'Luxury pizza per day'!F90*Parameters!$C$7</f>
        <v>24456.182464036294</v>
      </c>
      <c r="H94" s="4">
        <f>'Luxury pizza per day'!G90*Parameters!$C$7</f>
        <v>23888.313897723649</v>
      </c>
      <c r="I94" s="4">
        <f>'Luxury pizza per day'!H90*Parameters!$C$7</f>
        <v>24781.038110677579</v>
      </c>
      <c r="J94" s="4">
        <f>'Luxury pizza per day'!I90*Parameters!$C$7</f>
        <v>25479.417401866031</v>
      </c>
      <c r="K94" s="4">
        <f>'Luxury pizza per day'!J90*Parameters!$C$7</f>
        <v>24395.853348161443</v>
      </c>
      <c r="L94" s="4">
        <f>'Luxury pizza per day'!K90*Parameters!$C$7</f>
        <v>23948.767426599417</v>
      </c>
      <c r="M94" s="4"/>
      <c r="N94" s="47">
        <f>(Parameters!$D$15+Parameters!$D$17)*C94+Parameters!$D$18+Parameters!$C$6+Parameters!$D$21</f>
        <v>275261.41654604854</v>
      </c>
      <c r="O94" s="7">
        <f>(Parameters!$D$15+Parameters!$D$17)*D94+Parameters!$D$18+Parameters!$C$6</f>
        <v>283325.3793690349</v>
      </c>
      <c r="P94" s="7">
        <f>(Parameters!$D$15+Parameters!$D$17)*E94+Parameters!$D$18+Parameters!$C$6</f>
        <v>286712.11036944133</v>
      </c>
      <c r="Q94" s="7">
        <f>(Parameters!$D$15+Parameters!$D$17)*F94+Parameters!$D$18+Parameters!$C$6</f>
        <v>284879.12685633975</v>
      </c>
      <c r="R94" s="7">
        <f>(Parameters!$D$15+Parameters!$D$17)*G94+Parameters!$D$18+Parameters!$C$6</f>
        <v>287421.36848027224</v>
      </c>
      <c r="S94" s="7">
        <f>(Parameters!$D$15+Parameters!$D$17)*H94+Parameters!$D$18+Parameters!$C$6</f>
        <v>283162.35423292738</v>
      </c>
      <c r="T94" s="7">
        <f>(Parameters!$D$15+Parameters!$D$17)*I94+Parameters!$D$18+Parameters!$C$6</f>
        <v>289857.78583008185</v>
      </c>
      <c r="U94" s="7">
        <f>(Parameters!$D$15+Parameters!$D$17)*J94+Parameters!$D$18+Parameters!$C$6</f>
        <v>295095.63051399519</v>
      </c>
      <c r="V94" s="7">
        <f>(Parameters!$D$15+Parameters!$D$17)*K94+Parameters!$D$18+Parameters!$C$6</f>
        <v>286968.90011121082</v>
      </c>
      <c r="W94" s="7">
        <f>(Parameters!$D$15+Parameters!$D$17)*L94+Parameters!$D$18+Parameters!$C$6</f>
        <v>283615.75569949567</v>
      </c>
      <c r="Y94" s="7">
        <f>C94*Parameters!$D$16</f>
        <v>312314.48453670234</v>
      </c>
      <c r="Z94" s="7">
        <f>D94*Parameters!$D$16</f>
        <v>358411.65823224437</v>
      </c>
      <c r="AA94" s="7">
        <f>E94*Parameters!$D$16</f>
        <v>365180.60459172336</v>
      </c>
      <c r="AB94" s="7">
        <f>F94*Parameters!$D$16</f>
        <v>361517.08154353767</v>
      </c>
      <c r="AC94" s="7">
        <f>G94*Parameters!$D$16</f>
        <v>366598.17513590405</v>
      </c>
      <c r="AD94" s="7">
        <f>H94*Parameters!$D$16</f>
        <v>358085.82532687747</v>
      </c>
      <c r="AE94" s="7">
        <f>I94*Parameters!$D$16</f>
        <v>371467.7612790569</v>
      </c>
      <c r="AF94" s="7">
        <f>J94*Parameters!$D$16</f>
        <v>381936.46685397183</v>
      </c>
      <c r="AG94" s="7">
        <f>K94*Parameters!$D$16</f>
        <v>365693.84168894001</v>
      </c>
      <c r="AH94" s="7">
        <f>L94*Parameters!$D$16</f>
        <v>358992.0237247253</v>
      </c>
      <c r="AJ94" s="6">
        <f t="shared" si="37"/>
        <v>86</v>
      </c>
      <c r="AK94" s="6">
        <f t="shared" si="40"/>
        <v>37053.067990653799</v>
      </c>
      <c r="AL94" s="6">
        <f t="shared" si="41"/>
        <v>75086.278863209474</v>
      </c>
      <c r="AM94" s="6">
        <f t="shared" si="42"/>
        <v>78468.494222282025</v>
      </c>
      <c r="AN94" s="6">
        <f t="shared" si="43"/>
        <v>76637.954687197926</v>
      </c>
      <c r="AO94" s="6">
        <f t="shared" si="44"/>
        <v>79176.806655631808</v>
      </c>
      <c r="AP94" s="6">
        <f t="shared" si="45"/>
        <v>74923.471093950095</v>
      </c>
      <c r="AQ94" s="6">
        <f t="shared" si="46"/>
        <v>81609.975448975048</v>
      </c>
      <c r="AR94" s="6">
        <f t="shared" si="47"/>
        <v>86840.836339976639</v>
      </c>
      <c r="AS94" s="6">
        <f t="shared" si="47"/>
        <v>78724.941577729187</v>
      </c>
      <c r="AT94" s="6">
        <f t="shared" si="47"/>
        <v>75376.268025229627</v>
      </c>
      <c r="AU94" s="6"/>
      <c r="AV94" s="6">
        <f t="shared" si="38"/>
        <v>86</v>
      </c>
      <c r="AW94" s="6">
        <f t="shared" si="39"/>
        <v>743898</v>
      </c>
      <c r="AY94" s="23"/>
    </row>
    <row r="95" spans="2:51" x14ac:dyDescent="0.35">
      <c r="B95">
        <v>87</v>
      </c>
      <c r="C95" s="4">
        <f>'Luxury pizza per day'!B91*Parameters!$C$7</f>
        <v>20790.165762174234</v>
      </c>
      <c r="D95" s="4">
        <f>'Luxury pizza per day'!C91*Parameters!$C$7</f>
        <v>20284.751670317641</v>
      </c>
      <c r="E95" s="4">
        <f>'Luxury pizza per day'!D91*Parameters!$C$7</f>
        <v>20166.240177848886</v>
      </c>
      <c r="F95" s="4">
        <f>'Luxury pizza per day'!E91*Parameters!$C$7</f>
        <v>19810.048938331554</v>
      </c>
      <c r="G95" s="4">
        <f>'Luxury pizza per day'!F91*Parameters!$C$7</f>
        <v>19227.880222242598</v>
      </c>
      <c r="H95" s="4">
        <f>'Luxury pizza per day'!G91*Parameters!$C$7</f>
        <v>17603.987087651672</v>
      </c>
      <c r="I95" s="4">
        <f>'Luxury pizza per day'!H91*Parameters!$C$7</f>
        <v>16663.220291993232</v>
      </c>
      <c r="J95" s="4">
        <f>'Luxury pizza per day'!I91*Parameters!$C$7</f>
        <v>17662.787971495316</v>
      </c>
      <c r="K95" s="4">
        <f>'Luxury pizza per day'!J91*Parameters!$C$7</f>
        <v>16733.93027886665</v>
      </c>
      <c r="L95" s="4">
        <f>'Luxury pizza per day'!K91*Parameters!$C$7</f>
        <v>15606.007909722512</v>
      </c>
      <c r="M95" s="4"/>
      <c r="N95" s="47">
        <f>(Parameters!$D$15+Parameters!$D$17)*C95+Parameters!$D$18+Parameters!$C$6+Parameters!$D$21</f>
        <v>274926.24321630679</v>
      </c>
      <c r="O95" s="7">
        <f>(Parameters!$D$15+Parameters!$D$17)*D95+Parameters!$D$18+Parameters!$C$6</f>
        <v>256135.63752738229</v>
      </c>
      <c r="P95" s="7">
        <f>(Parameters!$D$15+Parameters!$D$17)*E95+Parameters!$D$18+Parameters!$C$6</f>
        <v>255246.80133386664</v>
      </c>
      <c r="Q95" s="7">
        <f>(Parameters!$D$15+Parameters!$D$17)*F95+Parameters!$D$18+Parameters!$C$6</f>
        <v>252575.36703748666</v>
      </c>
      <c r="R95" s="7">
        <f>(Parameters!$D$15+Parameters!$D$17)*G95+Parameters!$D$18+Parameters!$C$6</f>
        <v>248209.10166681948</v>
      </c>
      <c r="S95" s="7">
        <f>(Parameters!$D$15+Parameters!$D$17)*H95+Parameters!$D$18+Parameters!$C$6</f>
        <v>236029.90315738754</v>
      </c>
      <c r="T95" s="7">
        <f>(Parameters!$D$15+Parameters!$D$17)*I95+Parameters!$D$18+Parameters!$C$6</f>
        <v>228974.15218994924</v>
      </c>
      <c r="U95" s="7">
        <f>(Parameters!$D$15+Parameters!$D$17)*J95+Parameters!$D$18+Parameters!$C$6</f>
        <v>236470.90978621488</v>
      </c>
      <c r="V95" s="7">
        <f>(Parameters!$D$15+Parameters!$D$17)*K95+Parameters!$D$18+Parameters!$C$6</f>
        <v>229504.4770914999</v>
      </c>
      <c r="W95" s="7">
        <f>(Parameters!$D$15+Parameters!$D$17)*L95+Parameters!$D$18+Parameters!$C$6</f>
        <v>221045.05932291882</v>
      </c>
      <c r="Y95" s="7">
        <f>C95*Parameters!$D$16</f>
        <v>311644.58477499179</v>
      </c>
      <c r="Z95" s="7">
        <f>D95*Parameters!$D$16</f>
        <v>304068.42753806146</v>
      </c>
      <c r="AA95" s="7">
        <f>E95*Parameters!$D$16</f>
        <v>302291.94026595482</v>
      </c>
      <c r="AB95" s="7">
        <f>F95*Parameters!$D$16</f>
        <v>296952.63358559</v>
      </c>
      <c r="AC95" s="7">
        <f>G95*Parameters!$D$16</f>
        <v>288225.92453141656</v>
      </c>
      <c r="AD95" s="7">
        <f>H95*Parameters!$D$16</f>
        <v>263883.76644389855</v>
      </c>
      <c r="AE95" s="7">
        <f>I95*Parameters!$D$16</f>
        <v>249781.67217697855</v>
      </c>
      <c r="AF95" s="7">
        <f>J95*Parameters!$D$16</f>
        <v>264765.19169271481</v>
      </c>
      <c r="AG95" s="7">
        <f>K95*Parameters!$D$16</f>
        <v>250841.6148802111</v>
      </c>
      <c r="AH95" s="7">
        <f>L95*Parameters!$D$16</f>
        <v>233934.05856674045</v>
      </c>
      <c r="AJ95" s="6">
        <f t="shared" si="37"/>
        <v>87</v>
      </c>
      <c r="AK95" s="6">
        <f t="shared" si="40"/>
        <v>36718.341558685002</v>
      </c>
      <c r="AL95" s="6">
        <f t="shared" si="41"/>
        <v>47932.790010679164</v>
      </c>
      <c r="AM95" s="6">
        <f t="shared" si="42"/>
        <v>47045.138932088186</v>
      </c>
      <c r="AN95" s="6">
        <f t="shared" si="43"/>
        <v>44377.266548103333</v>
      </c>
      <c r="AO95" s="6">
        <f t="shared" si="44"/>
        <v>40016.822864597081</v>
      </c>
      <c r="AP95" s="6">
        <f t="shared" si="45"/>
        <v>27853.863286511012</v>
      </c>
      <c r="AQ95" s="6">
        <f t="shared" si="46"/>
        <v>20807.519987029315</v>
      </c>
      <c r="AR95" s="6">
        <f t="shared" si="47"/>
        <v>28294.281906499935</v>
      </c>
      <c r="AS95" s="6">
        <f t="shared" si="47"/>
        <v>21337.137788711203</v>
      </c>
      <c r="AT95" s="6">
        <f t="shared" si="47"/>
        <v>12888.999243821629</v>
      </c>
      <c r="AU95" s="6"/>
      <c r="AV95" s="6">
        <f t="shared" si="38"/>
        <v>87</v>
      </c>
      <c r="AW95" s="6">
        <f t="shared" si="39"/>
        <v>327272</v>
      </c>
      <c r="AY95" s="23"/>
    </row>
    <row r="96" spans="2:51" x14ac:dyDescent="0.35">
      <c r="B96">
        <v>88</v>
      </c>
      <c r="C96" s="4">
        <f>'Luxury pizza per day'!B92*Parameters!$C$7</f>
        <v>20675.774177012696</v>
      </c>
      <c r="D96" s="4">
        <f>'Luxury pizza per day'!C92*Parameters!$C$7</f>
        <v>20232.304597263381</v>
      </c>
      <c r="E96" s="4">
        <f>'Luxury pizza per day'!D92*Parameters!$C$7</f>
        <v>21560.232985561488</v>
      </c>
      <c r="F96" s="4">
        <f>'Luxury pizza per day'!E92*Parameters!$C$7</f>
        <v>24565.366025966225</v>
      </c>
      <c r="G96" s="4">
        <f>'Luxury pizza per day'!F92*Parameters!$C$7</f>
        <v>27429.609521785842</v>
      </c>
      <c r="H96" s="4">
        <f>'Luxury pizza per day'!G92*Parameters!$C$7</f>
        <v>31444.293668330149</v>
      </c>
      <c r="I96" s="4">
        <f>'Luxury pizza per day'!H92*Parameters!$C$7</f>
        <v>36178.628764716472</v>
      </c>
      <c r="J96" s="4">
        <f>'Luxury pizza per day'!I92*Parameters!$C$7</f>
        <v>36689.228442043575</v>
      </c>
      <c r="K96" s="4">
        <f>'Luxury pizza per day'!J92*Parameters!$C$7</f>
        <v>36103.998997219802</v>
      </c>
      <c r="L96" s="4">
        <f>'Luxury pizza per day'!K92*Parameters!$C$7</f>
        <v>39364.304478610327</v>
      </c>
      <c r="M96" s="4"/>
      <c r="N96" s="47">
        <f>(Parameters!$D$15+Parameters!$D$17)*C96+Parameters!$D$18+Parameters!$C$6+Parameters!$D$21</f>
        <v>274068.30632759526</v>
      </c>
      <c r="O96" s="7">
        <f>(Parameters!$D$15+Parameters!$D$17)*D96+Parameters!$D$18+Parameters!$C$6</f>
        <v>255742.28447947535</v>
      </c>
      <c r="P96" s="7">
        <f>(Parameters!$D$15+Parameters!$D$17)*E96+Parameters!$D$18+Parameters!$C$6</f>
        <v>265701.74739171116</v>
      </c>
      <c r="Q96" s="7">
        <f>(Parameters!$D$15+Parameters!$D$17)*F96+Parameters!$D$18+Parameters!$C$6</f>
        <v>288240.24519474665</v>
      </c>
      <c r="R96" s="7">
        <f>(Parameters!$D$15+Parameters!$D$17)*G96+Parameters!$D$18+Parameters!$C$6</f>
        <v>309722.07141339383</v>
      </c>
      <c r="S96" s="7">
        <f>(Parameters!$D$15+Parameters!$D$17)*H96+Parameters!$D$18+Parameters!$C$6</f>
        <v>339832.20251247613</v>
      </c>
      <c r="T96" s="7">
        <f>(Parameters!$D$15+Parameters!$D$17)*I96+Parameters!$D$18+Parameters!$C$6</f>
        <v>375339.71573537355</v>
      </c>
      <c r="U96" s="7">
        <f>(Parameters!$D$15+Parameters!$D$17)*J96+Parameters!$D$18+Parameters!$C$6</f>
        <v>379169.21331532684</v>
      </c>
      <c r="V96" s="7">
        <f>(Parameters!$D$15+Parameters!$D$17)*K96+Parameters!$D$18+Parameters!$C$6</f>
        <v>374779.9924791485</v>
      </c>
      <c r="W96" s="7">
        <f>(Parameters!$D$15+Parameters!$D$17)*L96+Parameters!$D$18+Parameters!$C$6</f>
        <v>399232.28358957748</v>
      </c>
      <c r="Y96" s="7">
        <f>C96*Parameters!$D$16</f>
        <v>309929.85491342033</v>
      </c>
      <c r="Z96" s="7">
        <f>D96*Parameters!$D$16</f>
        <v>303282.24591297808</v>
      </c>
      <c r="AA96" s="7">
        <f>E96*Parameters!$D$16</f>
        <v>323187.89245356672</v>
      </c>
      <c r="AB96" s="7">
        <f>F96*Parameters!$D$16</f>
        <v>368234.83672923374</v>
      </c>
      <c r="AC96" s="7">
        <f>G96*Parameters!$D$16</f>
        <v>411169.84673156979</v>
      </c>
      <c r="AD96" s="7">
        <f>H96*Parameters!$D$16</f>
        <v>471349.96208826895</v>
      </c>
      <c r="AE96" s="7">
        <f>I96*Parameters!$D$16</f>
        <v>542317.6451830999</v>
      </c>
      <c r="AF96" s="7">
        <f>J96*Parameters!$D$16</f>
        <v>549971.53434623324</v>
      </c>
      <c r="AG96" s="7">
        <f>K96*Parameters!$D$16</f>
        <v>541198.94496832485</v>
      </c>
      <c r="AH96" s="7">
        <f>L96*Parameters!$D$16</f>
        <v>590070.92413436878</v>
      </c>
      <c r="AJ96" s="6">
        <f t="shared" si="37"/>
        <v>88</v>
      </c>
      <c r="AK96" s="6">
        <f t="shared" si="40"/>
        <v>35861.548585825076</v>
      </c>
      <c r="AL96" s="6">
        <f t="shared" si="41"/>
        <v>47539.961433502729</v>
      </c>
      <c r="AM96" s="6">
        <f t="shared" si="42"/>
        <v>57486.145061855554</v>
      </c>
      <c r="AN96" s="6">
        <f t="shared" si="43"/>
        <v>79994.591534487088</v>
      </c>
      <c r="AO96" s="6">
        <f t="shared" si="44"/>
        <v>101447.77531817596</v>
      </c>
      <c r="AP96" s="6">
        <f t="shared" si="45"/>
        <v>131517.75957579282</v>
      </c>
      <c r="AQ96" s="6">
        <f t="shared" si="46"/>
        <v>166977.92944772635</v>
      </c>
      <c r="AR96" s="6">
        <f t="shared" si="47"/>
        <v>170802.3210309064</v>
      </c>
      <c r="AS96" s="6">
        <f t="shared" si="47"/>
        <v>166418.95248917636</v>
      </c>
      <c r="AT96" s="6">
        <f t="shared" si="47"/>
        <v>190838.6405447913</v>
      </c>
      <c r="AU96" s="6"/>
      <c r="AV96" s="6">
        <f t="shared" si="38"/>
        <v>88</v>
      </c>
      <c r="AW96" s="6">
        <f t="shared" si="39"/>
        <v>1148886</v>
      </c>
      <c r="AY96" s="23"/>
    </row>
    <row r="97" spans="2:51" x14ac:dyDescent="0.35">
      <c r="B97">
        <v>89</v>
      </c>
      <c r="C97" s="4">
        <f>'Luxury pizza per day'!B93*Parameters!$C$7</f>
        <v>21406.581549762013</v>
      </c>
      <c r="D97" s="4">
        <f>'Luxury pizza per day'!C93*Parameters!$C$7</f>
        <v>23989.41010328936</v>
      </c>
      <c r="E97" s="4">
        <f>'Luxury pizza per day'!D93*Parameters!$C$7</f>
        <v>24235.388766735807</v>
      </c>
      <c r="F97" s="4">
        <f>'Luxury pizza per day'!E93*Parameters!$C$7</f>
        <v>26148.941619406138</v>
      </c>
      <c r="G97" s="4">
        <f>'Luxury pizza per day'!F93*Parameters!$C$7</f>
        <v>25485.332680553271</v>
      </c>
      <c r="H97" s="4">
        <f>'Luxury pizza per day'!G93*Parameters!$C$7</f>
        <v>24114.458862502994</v>
      </c>
      <c r="I97" s="4">
        <f>'Luxury pizza per day'!H93*Parameters!$C$7</f>
        <v>26509.119893641142</v>
      </c>
      <c r="J97" s="4">
        <f>'Luxury pizza per day'!I93*Parameters!$C$7</f>
        <v>27882.292084231627</v>
      </c>
      <c r="K97" s="4">
        <f>'Luxury pizza per day'!J93*Parameters!$C$7</f>
        <v>29587.128699535886</v>
      </c>
      <c r="L97" s="4">
        <f>'Luxury pizza per day'!K93*Parameters!$C$7</f>
        <v>30635.738531816351</v>
      </c>
      <c r="M97" s="4"/>
      <c r="N97" s="47">
        <f>(Parameters!$D$15+Parameters!$D$17)*C97+Parameters!$D$18+Parameters!$C$6+Parameters!$D$21</f>
        <v>279549.36162321514</v>
      </c>
      <c r="O97" s="7">
        <f>(Parameters!$D$15+Parameters!$D$17)*D97+Parameters!$D$18+Parameters!$C$6</f>
        <v>283920.57577467023</v>
      </c>
      <c r="P97" s="7">
        <f>(Parameters!$D$15+Parameters!$D$17)*E97+Parameters!$D$18+Parameters!$C$6</f>
        <v>285765.41575051856</v>
      </c>
      <c r="Q97" s="7">
        <f>(Parameters!$D$15+Parameters!$D$17)*F97+Parameters!$D$18+Parameters!$C$6</f>
        <v>300117.06214554602</v>
      </c>
      <c r="R97" s="7">
        <f>(Parameters!$D$15+Parameters!$D$17)*G97+Parameters!$D$18+Parameters!$C$6</f>
        <v>295139.99510414957</v>
      </c>
      <c r="S97" s="7">
        <f>(Parameters!$D$15+Parameters!$D$17)*H97+Parameters!$D$18+Parameters!$C$6</f>
        <v>284858.44146877248</v>
      </c>
      <c r="T97" s="7">
        <f>(Parameters!$D$15+Parameters!$D$17)*I97+Parameters!$D$18+Parameters!$C$6</f>
        <v>302818.39920230856</v>
      </c>
      <c r="U97" s="7">
        <f>(Parameters!$D$15+Parameters!$D$17)*J97+Parameters!$D$18+Parameters!$C$6</f>
        <v>313117.19063173723</v>
      </c>
      <c r="V97" s="7">
        <f>(Parameters!$D$15+Parameters!$D$17)*K97+Parameters!$D$18+Parameters!$C$6</f>
        <v>325903.46524651913</v>
      </c>
      <c r="W97" s="7">
        <f>(Parameters!$D$15+Parameters!$D$17)*L97+Parameters!$D$18+Parameters!$C$6</f>
        <v>333768.0389886226</v>
      </c>
      <c r="Y97" s="7">
        <f>C97*Parameters!$D$16</f>
        <v>320884.65743093257</v>
      </c>
      <c r="Z97" s="7">
        <f>D97*Parameters!$D$16</f>
        <v>359601.25744830753</v>
      </c>
      <c r="AA97" s="7">
        <f>E97*Parameters!$D$16</f>
        <v>363288.47761336976</v>
      </c>
      <c r="AB97" s="7">
        <f>F97*Parameters!$D$16</f>
        <v>391972.63487489801</v>
      </c>
      <c r="AC97" s="7">
        <f>G97*Parameters!$D$16</f>
        <v>382025.13688149356</v>
      </c>
      <c r="AD97" s="7">
        <f>H97*Parameters!$D$16</f>
        <v>361475.7383489199</v>
      </c>
      <c r="AE97" s="7">
        <f>I97*Parameters!$D$16</f>
        <v>397371.70720568072</v>
      </c>
      <c r="AF97" s="7">
        <f>J97*Parameters!$D$16</f>
        <v>417955.55834263208</v>
      </c>
      <c r="AG97" s="7">
        <f>K97*Parameters!$D$16</f>
        <v>443511.05920604296</v>
      </c>
      <c r="AH97" s="7">
        <f>L97*Parameters!$D$16</f>
        <v>459229.72059192712</v>
      </c>
      <c r="AJ97" s="6">
        <f t="shared" si="37"/>
        <v>89</v>
      </c>
      <c r="AK97" s="6">
        <f t="shared" si="40"/>
        <v>41335.295807717426</v>
      </c>
      <c r="AL97" s="6">
        <f t="shared" si="41"/>
        <v>75680.6816736373</v>
      </c>
      <c r="AM97" s="6">
        <f t="shared" si="42"/>
        <v>77523.061862851202</v>
      </c>
      <c r="AN97" s="6">
        <f t="shared" si="43"/>
        <v>91855.572729351989</v>
      </c>
      <c r="AO97" s="6">
        <f t="shared" si="44"/>
        <v>86885.14177734399</v>
      </c>
      <c r="AP97" s="6">
        <f t="shared" si="45"/>
        <v>76617.29688014742</v>
      </c>
      <c r="AQ97" s="6">
        <f t="shared" si="46"/>
        <v>94553.308003372164</v>
      </c>
      <c r="AR97" s="6">
        <f t="shared" si="47"/>
        <v>104838.36771089485</v>
      </c>
      <c r="AS97" s="6">
        <f t="shared" si="47"/>
        <v>117607.59395952383</v>
      </c>
      <c r="AT97" s="6">
        <f t="shared" si="47"/>
        <v>125461.68160330452</v>
      </c>
      <c r="AU97" s="6"/>
      <c r="AV97" s="6">
        <f t="shared" si="38"/>
        <v>89</v>
      </c>
      <c r="AW97" s="6">
        <f t="shared" si="39"/>
        <v>892358</v>
      </c>
      <c r="AY97" s="23"/>
    </row>
    <row r="98" spans="2:51" x14ac:dyDescent="0.35">
      <c r="B98">
        <v>90</v>
      </c>
      <c r="C98" s="4">
        <f>'Luxury pizza per day'!B94*Parameters!$C$7</f>
        <v>18136.181658699141</v>
      </c>
      <c r="D98" s="4">
        <f>'Luxury pizza per day'!C94*Parameters!$C$7</f>
        <v>16867.356797571971</v>
      </c>
      <c r="E98" s="4">
        <f>'Luxury pizza per day'!D94*Parameters!$C$7</f>
        <v>15400.381815160266</v>
      </c>
      <c r="F98" s="4">
        <f>'Luxury pizza per day'!E94*Parameters!$C$7</f>
        <v>15942.043852377778</v>
      </c>
      <c r="G98" s="4">
        <f>'Luxury pizza per day'!F94*Parameters!$C$7</f>
        <v>17336.202313739017</v>
      </c>
      <c r="H98" s="4">
        <f>'Luxury pizza per day'!G94*Parameters!$C$7</f>
        <v>16841.798376994542</v>
      </c>
      <c r="I98" s="4">
        <f>'Luxury pizza per day'!H94*Parameters!$C$7</f>
        <v>17679.388361408583</v>
      </c>
      <c r="J98" s="4">
        <f>'Luxury pizza per day'!I94*Parameters!$C$7</f>
        <v>18495.843278332639</v>
      </c>
      <c r="K98" s="4">
        <f>'Luxury pizza per day'!J94*Parameters!$C$7</f>
        <v>19930.299587433125</v>
      </c>
      <c r="L98" s="4">
        <f>'Luxury pizza per day'!K94*Parameters!$C$7</f>
        <v>22900.430901330503</v>
      </c>
      <c r="M98" s="4"/>
      <c r="N98" s="47">
        <f>(Parameters!$D$15+Parameters!$D$17)*C98+Parameters!$D$18+Parameters!$C$6+Parameters!$D$21</f>
        <v>255021.36244024357</v>
      </c>
      <c r="O98" s="7">
        <f>(Parameters!$D$15+Parameters!$D$17)*D98+Parameters!$D$18+Parameters!$C$6</f>
        <v>230505.17598178977</v>
      </c>
      <c r="P98" s="7">
        <f>(Parameters!$D$15+Parameters!$D$17)*E98+Parameters!$D$18+Parameters!$C$6</f>
        <v>219502.86361370201</v>
      </c>
      <c r="Q98" s="7">
        <f>(Parameters!$D$15+Parameters!$D$17)*F98+Parameters!$D$18+Parameters!$C$6</f>
        <v>223565.32889283332</v>
      </c>
      <c r="R98" s="7">
        <f>(Parameters!$D$15+Parameters!$D$17)*G98+Parameters!$D$18+Parameters!$C$6</f>
        <v>234021.51735304261</v>
      </c>
      <c r="S98" s="7">
        <f>(Parameters!$D$15+Parameters!$D$17)*H98+Parameters!$D$18+Parameters!$C$6</f>
        <v>230313.48782745906</v>
      </c>
      <c r="T98" s="7">
        <f>(Parameters!$D$15+Parameters!$D$17)*I98+Parameters!$D$18+Parameters!$C$6</f>
        <v>236595.41271056436</v>
      </c>
      <c r="U98" s="7">
        <f>(Parameters!$D$15+Parameters!$D$17)*J98+Parameters!$D$18+Parameters!$C$6</f>
        <v>242718.8245874948</v>
      </c>
      <c r="V98" s="7">
        <f>(Parameters!$D$15+Parameters!$D$17)*K98+Parameters!$D$18+Parameters!$C$6</f>
        <v>253477.24690574844</v>
      </c>
      <c r="W98" s="7">
        <f>(Parameters!$D$15+Parameters!$D$17)*L98+Parameters!$D$18+Parameters!$C$6</f>
        <v>275753.23175997881</v>
      </c>
      <c r="Y98" s="7">
        <f>C98*Parameters!$D$16</f>
        <v>271861.36306390015</v>
      </c>
      <c r="Z98" s="7">
        <f>D98*Parameters!$D$16</f>
        <v>252841.67839560384</v>
      </c>
      <c r="AA98" s="7">
        <f>E98*Parameters!$D$16</f>
        <v>230851.72340925239</v>
      </c>
      <c r="AB98" s="7">
        <f>F98*Parameters!$D$16</f>
        <v>238971.23734714289</v>
      </c>
      <c r="AC98" s="7">
        <f>G98*Parameters!$D$16</f>
        <v>259869.67268294786</v>
      </c>
      <c r="AD98" s="7">
        <f>H98*Parameters!$D$16</f>
        <v>252458.55767114818</v>
      </c>
      <c r="AE98" s="7">
        <f>I98*Parameters!$D$16</f>
        <v>265014.03153751465</v>
      </c>
      <c r="AF98" s="7">
        <f>J98*Parameters!$D$16</f>
        <v>277252.69074220624</v>
      </c>
      <c r="AG98" s="7">
        <f>K98*Parameters!$D$16</f>
        <v>298755.19081562257</v>
      </c>
      <c r="AH98" s="7">
        <f>L98*Parameters!$D$16</f>
        <v>343277.45921094425</v>
      </c>
      <c r="AJ98" s="6">
        <f t="shared" si="37"/>
        <v>90</v>
      </c>
      <c r="AK98" s="6">
        <f t="shared" si="40"/>
        <v>16840.000623656582</v>
      </c>
      <c r="AL98" s="6">
        <f t="shared" si="41"/>
        <v>22336.502413814072</v>
      </c>
      <c r="AM98" s="6">
        <f t="shared" si="42"/>
        <v>11348.859795550379</v>
      </c>
      <c r="AN98" s="6">
        <f t="shared" si="43"/>
        <v>15405.908454309567</v>
      </c>
      <c r="AO98" s="6">
        <f t="shared" si="44"/>
        <v>25848.155329905247</v>
      </c>
      <c r="AP98" s="6">
        <f t="shared" si="45"/>
        <v>22145.069843689125</v>
      </c>
      <c r="AQ98" s="6">
        <f t="shared" si="46"/>
        <v>28418.618826950289</v>
      </c>
      <c r="AR98" s="6">
        <f t="shared" si="47"/>
        <v>34533.866154711432</v>
      </c>
      <c r="AS98" s="6">
        <f t="shared" si="47"/>
        <v>45277.943909874128</v>
      </c>
      <c r="AT98" s="6">
        <f t="shared" si="47"/>
        <v>67524.227450965438</v>
      </c>
      <c r="AU98" s="6"/>
      <c r="AV98" s="6">
        <f t="shared" si="38"/>
        <v>90</v>
      </c>
      <c r="AW98" s="6">
        <f t="shared" si="39"/>
        <v>289679</v>
      </c>
      <c r="AY98" s="23"/>
    </row>
    <row r="99" spans="2:51" x14ac:dyDescent="0.35">
      <c r="B99">
        <v>91</v>
      </c>
      <c r="C99" s="4">
        <f>'Luxury pizza per day'!B95*Parameters!$C$7</f>
        <v>20237.660358360019</v>
      </c>
      <c r="D99" s="4">
        <f>'Luxury pizza per day'!C95*Parameters!$C$7</f>
        <v>21188.271218097398</v>
      </c>
      <c r="E99" s="4">
        <f>'Luxury pizza per day'!D95*Parameters!$C$7</f>
        <v>20811.335225174167</v>
      </c>
      <c r="F99" s="4">
        <f>'Luxury pizza per day'!E95*Parameters!$C$7</f>
        <v>22712.811540627492</v>
      </c>
      <c r="G99" s="4">
        <f>'Luxury pizza per day'!F95*Parameters!$C$7</f>
        <v>25013.979727229551</v>
      </c>
      <c r="H99" s="4">
        <f>'Luxury pizza per day'!G95*Parameters!$C$7</f>
        <v>28343.285668809407</v>
      </c>
      <c r="I99" s="4">
        <f>'Luxury pizza per day'!H95*Parameters!$C$7</f>
        <v>28787.779358111522</v>
      </c>
      <c r="J99" s="4">
        <f>'Luxury pizza per day'!I95*Parameters!$C$7</f>
        <v>28648.193586308509</v>
      </c>
      <c r="K99" s="4">
        <f>'Luxury pizza per day'!J95*Parameters!$C$7</f>
        <v>27589.820674552338</v>
      </c>
      <c r="L99" s="4">
        <f>'Luxury pizza per day'!K95*Parameters!$C$7</f>
        <v>27832.887507039362</v>
      </c>
      <c r="M99" s="4"/>
      <c r="N99" s="47">
        <f>(Parameters!$D$15+Parameters!$D$17)*C99+Parameters!$D$18+Parameters!$C$6+Parameters!$D$21</f>
        <v>270782.45268770016</v>
      </c>
      <c r="O99" s="7">
        <f>(Parameters!$D$15+Parameters!$D$17)*D99+Parameters!$D$18+Parameters!$C$6</f>
        <v>262912.03413573047</v>
      </c>
      <c r="P99" s="7">
        <f>(Parameters!$D$15+Parameters!$D$17)*E99+Parameters!$D$18+Parameters!$C$6</f>
        <v>260085.01418880626</v>
      </c>
      <c r="Q99" s="7">
        <f>(Parameters!$D$15+Parameters!$D$17)*F99+Parameters!$D$18+Parameters!$C$6</f>
        <v>274346.08655470621</v>
      </c>
      <c r="R99" s="7">
        <f>(Parameters!$D$15+Parameters!$D$17)*G99+Parameters!$D$18+Parameters!$C$6</f>
        <v>291604.84795422165</v>
      </c>
      <c r="S99" s="7">
        <f>(Parameters!$D$15+Parameters!$D$17)*H99+Parameters!$D$18+Parameters!$C$6</f>
        <v>316574.64251607051</v>
      </c>
      <c r="T99" s="7">
        <f>(Parameters!$D$15+Parameters!$D$17)*I99+Parameters!$D$18+Parameters!$C$6</f>
        <v>319908.34518583643</v>
      </c>
      <c r="U99" s="7">
        <f>(Parameters!$D$15+Parameters!$D$17)*J99+Parameters!$D$18+Parameters!$C$6</f>
        <v>318861.45189731382</v>
      </c>
      <c r="V99" s="7">
        <f>(Parameters!$D$15+Parameters!$D$17)*K99+Parameters!$D$18+Parameters!$C$6</f>
        <v>310923.6550591425</v>
      </c>
      <c r="W99" s="7">
        <f>(Parameters!$D$15+Parameters!$D$17)*L99+Parameters!$D$18+Parameters!$C$6</f>
        <v>312746.65630279522</v>
      </c>
      <c r="Y99" s="7">
        <f>C99*Parameters!$D$16</f>
        <v>303362.52877181669</v>
      </c>
      <c r="Z99" s="7">
        <f>D99*Parameters!$D$16</f>
        <v>317612.18555927998</v>
      </c>
      <c r="AA99" s="7">
        <f>E99*Parameters!$D$16</f>
        <v>311961.91502536077</v>
      </c>
      <c r="AB99" s="7">
        <f>F99*Parameters!$D$16</f>
        <v>340465.04499400611</v>
      </c>
      <c r="AC99" s="7">
        <f>G99*Parameters!$D$16</f>
        <v>374959.55611117097</v>
      </c>
      <c r="AD99" s="7">
        <f>H99*Parameters!$D$16</f>
        <v>424865.85217545304</v>
      </c>
      <c r="AE99" s="7">
        <f>I99*Parameters!$D$16</f>
        <v>431528.81257809175</v>
      </c>
      <c r="AF99" s="7">
        <f>J99*Parameters!$D$16</f>
        <v>429436.42185876454</v>
      </c>
      <c r="AG99" s="7">
        <f>K99*Parameters!$D$16</f>
        <v>413571.41191153956</v>
      </c>
      <c r="AH99" s="7">
        <f>L99*Parameters!$D$16</f>
        <v>417214.98373052006</v>
      </c>
      <c r="AJ99" s="6">
        <f t="shared" si="37"/>
        <v>91</v>
      </c>
      <c r="AK99" s="6">
        <f t="shared" si="40"/>
        <v>32580.076084116532</v>
      </c>
      <c r="AL99" s="6">
        <f t="shared" si="41"/>
        <v>54700.151423549512</v>
      </c>
      <c r="AM99" s="6">
        <f t="shared" si="42"/>
        <v>51876.900836554501</v>
      </c>
      <c r="AN99" s="6">
        <f t="shared" si="43"/>
        <v>66118.958439299895</v>
      </c>
      <c r="AO99" s="6">
        <f t="shared" si="44"/>
        <v>83354.708156949317</v>
      </c>
      <c r="AP99" s="6">
        <f t="shared" si="45"/>
        <v>108291.20965938253</v>
      </c>
      <c r="AQ99" s="6">
        <f t="shared" si="46"/>
        <v>111620.46739225532</v>
      </c>
      <c r="AR99" s="6">
        <f t="shared" si="47"/>
        <v>110574.96996145073</v>
      </c>
      <c r="AS99" s="6">
        <f t="shared" si="47"/>
        <v>102647.75685239705</v>
      </c>
      <c r="AT99" s="6">
        <f t="shared" si="47"/>
        <v>104468.32742772484</v>
      </c>
      <c r="AU99" s="6"/>
      <c r="AV99" s="6">
        <f t="shared" si="38"/>
        <v>91</v>
      </c>
      <c r="AW99" s="6">
        <f t="shared" si="39"/>
        <v>826234</v>
      </c>
      <c r="AY99" s="23"/>
    </row>
    <row r="100" spans="2:51" x14ac:dyDescent="0.35">
      <c r="B100">
        <v>92</v>
      </c>
      <c r="C100" s="4">
        <f>'Luxury pizza per day'!B96*Parameters!$C$7</f>
        <v>22160.803188924529</v>
      </c>
      <c r="D100" s="4">
        <f>'Luxury pizza per day'!C96*Parameters!$C$7</f>
        <v>25401.200168472173</v>
      </c>
      <c r="E100" s="4">
        <f>'Luxury pizza per day'!D96*Parameters!$C$7</f>
        <v>28353.851367399697</v>
      </c>
      <c r="F100" s="4">
        <f>'Luxury pizza per day'!E96*Parameters!$C$7</f>
        <v>33090.256359251849</v>
      </c>
      <c r="G100" s="4">
        <f>'Luxury pizza per day'!F96*Parameters!$C$7</f>
        <v>37491.092721431007</v>
      </c>
      <c r="H100" s="4">
        <f>'Luxury pizza per day'!G96*Parameters!$C$7</f>
        <v>39558.180722033459</v>
      </c>
      <c r="I100" s="4">
        <f>'Luxury pizza per day'!H96*Parameters!$C$7</f>
        <v>40016.186685903398</v>
      </c>
      <c r="J100" s="4">
        <f>'Luxury pizza per day'!I96*Parameters!$C$7</f>
        <v>41574.31007241286</v>
      </c>
      <c r="K100" s="4">
        <f>'Luxury pizza per day'!J96*Parameters!$C$7</f>
        <v>41547.127976273099</v>
      </c>
      <c r="L100" s="4">
        <f>'Luxury pizza per day'!K96*Parameters!$C$7</f>
        <v>40494.834608491939</v>
      </c>
      <c r="M100" s="4"/>
      <c r="N100" s="47">
        <f>(Parameters!$D$15+Parameters!$D$17)*C100+Parameters!$D$18+Parameters!$C$6+Parameters!$D$21</f>
        <v>285206.02391693398</v>
      </c>
      <c r="O100" s="7">
        <f>(Parameters!$D$15+Parameters!$D$17)*D100+Parameters!$D$18+Parameters!$C$6</f>
        <v>294509.00126354129</v>
      </c>
      <c r="P100" s="7">
        <f>(Parameters!$D$15+Parameters!$D$17)*E100+Parameters!$D$18+Parameters!$C$6</f>
        <v>316653.88525549776</v>
      </c>
      <c r="Q100" s="7">
        <f>(Parameters!$D$15+Parameters!$D$17)*F100+Parameters!$D$18+Parameters!$C$6</f>
        <v>352176.92269438889</v>
      </c>
      <c r="R100" s="7">
        <f>(Parameters!$D$15+Parameters!$D$17)*G100+Parameters!$D$18+Parameters!$C$6</f>
        <v>385183.19541073253</v>
      </c>
      <c r="S100" s="7">
        <f>(Parameters!$D$15+Parameters!$D$17)*H100+Parameters!$D$18+Parameters!$C$6</f>
        <v>400686.35541525093</v>
      </c>
      <c r="T100" s="7">
        <f>(Parameters!$D$15+Parameters!$D$17)*I100+Parameters!$D$18+Parameters!$C$6</f>
        <v>404121.40014427551</v>
      </c>
      <c r="U100" s="7">
        <f>(Parameters!$D$15+Parameters!$D$17)*J100+Parameters!$D$18+Parameters!$C$6</f>
        <v>415807.32554309646</v>
      </c>
      <c r="V100" s="7">
        <f>(Parameters!$D$15+Parameters!$D$17)*K100+Parameters!$D$18+Parameters!$C$6</f>
        <v>415603.45982204826</v>
      </c>
      <c r="W100" s="7">
        <f>(Parameters!$D$15+Parameters!$D$17)*L100+Parameters!$D$18+Parameters!$C$6</f>
        <v>407711.25956368953</v>
      </c>
      <c r="Y100" s="7">
        <f>C100*Parameters!$D$16</f>
        <v>332190.4398019787</v>
      </c>
      <c r="Z100" s="7">
        <f>D100*Parameters!$D$16</f>
        <v>380763.99052539788</v>
      </c>
      <c r="AA100" s="7">
        <f>E100*Parameters!$D$16</f>
        <v>425024.23199732148</v>
      </c>
      <c r="AB100" s="7">
        <f>F100*Parameters!$D$16</f>
        <v>496022.94282518525</v>
      </c>
      <c r="AC100" s="7">
        <f>G100*Parameters!$D$16</f>
        <v>561991.47989425075</v>
      </c>
      <c r="AD100" s="7">
        <f>H100*Parameters!$D$16</f>
        <v>592977.12902328151</v>
      </c>
      <c r="AE100" s="7">
        <f>I100*Parameters!$D$16</f>
        <v>599842.63842169195</v>
      </c>
      <c r="AF100" s="7">
        <f>J100*Parameters!$D$16</f>
        <v>623198.90798546874</v>
      </c>
      <c r="AG100" s="7">
        <f>K100*Parameters!$D$16</f>
        <v>622791.44836433372</v>
      </c>
      <c r="AH100" s="7">
        <f>L100*Parameters!$D$16</f>
        <v>607017.57078129414</v>
      </c>
      <c r="AJ100" s="6">
        <f t="shared" si="37"/>
        <v>92</v>
      </c>
      <c r="AK100" s="6">
        <f t="shared" si="40"/>
        <v>46984.415885044727</v>
      </c>
      <c r="AL100" s="6">
        <f t="shared" si="41"/>
        <v>86254.989261856594</v>
      </c>
      <c r="AM100" s="6">
        <f t="shared" si="42"/>
        <v>108370.34674182371</v>
      </c>
      <c r="AN100" s="6">
        <f t="shared" si="43"/>
        <v>143846.02013079636</v>
      </c>
      <c r="AO100" s="6">
        <f t="shared" si="44"/>
        <v>176808.28448351822</v>
      </c>
      <c r="AP100" s="6">
        <f t="shared" si="45"/>
        <v>192290.77360803058</v>
      </c>
      <c r="AQ100" s="6">
        <f t="shared" si="46"/>
        <v>195721.23827741644</v>
      </c>
      <c r="AR100" s="6">
        <f t="shared" si="47"/>
        <v>207391.58244237228</v>
      </c>
      <c r="AS100" s="6">
        <f t="shared" si="47"/>
        <v>207187.98854228546</v>
      </c>
      <c r="AT100" s="6">
        <f t="shared" si="47"/>
        <v>199306.31121760461</v>
      </c>
      <c r="AU100" s="6"/>
      <c r="AV100" s="6">
        <f t="shared" si="38"/>
        <v>92</v>
      </c>
      <c r="AW100" s="6">
        <f t="shared" si="39"/>
        <v>1564162</v>
      </c>
      <c r="AY100" s="23"/>
    </row>
    <row r="101" spans="2:51" x14ac:dyDescent="0.35">
      <c r="B101">
        <v>93</v>
      </c>
      <c r="C101" s="4">
        <f>'Luxury pizza per day'!B97*Parameters!$C$7</f>
        <v>20567.655333134124</v>
      </c>
      <c r="D101" s="4">
        <f>'Luxury pizza per day'!C97*Parameters!$C$7</f>
        <v>23532.162247223074</v>
      </c>
      <c r="E101" s="4">
        <f>'Luxury pizza per day'!D97*Parameters!$C$7</f>
        <v>23263.890471357758</v>
      </c>
      <c r="F101" s="4">
        <f>'Luxury pizza per day'!E97*Parameters!$C$7</f>
        <v>21271.016292863049</v>
      </c>
      <c r="G101" s="4">
        <f>'Luxury pizza per day'!F97*Parameters!$C$7</f>
        <v>19624.598411957257</v>
      </c>
      <c r="H101" s="4">
        <f>'Luxury pizza per day'!G97*Parameters!$C$7</f>
        <v>19704.131326004594</v>
      </c>
      <c r="I101" s="4">
        <f>'Luxury pizza per day'!H97*Parameters!$C$7</f>
        <v>21508.935417811554</v>
      </c>
      <c r="J101" s="4">
        <f>'Luxury pizza per day'!I97*Parameters!$C$7</f>
        <v>20678.09957957103</v>
      </c>
      <c r="K101" s="4">
        <f>'Luxury pizza per day'!J97*Parameters!$C$7</f>
        <v>21134.917316892032</v>
      </c>
      <c r="L101" s="4">
        <f>'Luxury pizza per day'!K97*Parameters!$C$7</f>
        <v>22628.323269125689</v>
      </c>
      <c r="M101" s="4"/>
      <c r="N101" s="47">
        <f>(Parameters!$D$15+Parameters!$D$17)*C101+Parameters!$D$18+Parameters!$C$6+Parameters!$D$21</f>
        <v>273257.41499850596</v>
      </c>
      <c r="O101" s="7">
        <f>(Parameters!$D$15+Parameters!$D$17)*D101+Parameters!$D$18+Parameters!$C$6</f>
        <v>280491.21685417305</v>
      </c>
      <c r="P101" s="7">
        <f>(Parameters!$D$15+Parameters!$D$17)*E101+Parameters!$D$18+Parameters!$C$6</f>
        <v>278479.17853518319</v>
      </c>
      <c r="Q101" s="7">
        <f>(Parameters!$D$15+Parameters!$D$17)*F101+Parameters!$D$18+Parameters!$C$6</f>
        <v>263532.62219647283</v>
      </c>
      <c r="R101" s="7">
        <f>(Parameters!$D$15+Parameters!$D$17)*G101+Parameters!$D$18+Parameters!$C$6</f>
        <v>251184.48808967942</v>
      </c>
      <c r="S101" s="7">
        <f>(Parameters!$D$15+Parameters!$D$17)*H101+Parameters!$D$18+Parameters!$C$6</f>
        <v>251780.98494503446</v>
      </c>
      <c r="T101" s="7">
        <f>(Parameters!$D$15+Parameters!$D$17)*I101+Parameters!$D$18+Parameters!$C$6</f>
        <v>265317.01563358668</v>
      </c>
      <c r="U101" s="7">
        <f>(Parameters!$D$15+Parameters!$D$17)*J101+Parameters!$D$18+Parameters!$C$6</f>
        <v>259085.74684678271</v>
      </c>
      <c r="V101" s="7">
        <f>(Parameters!$D$15+Parameters!$D$17)*K101+Parameters!$D$18+Parameters!$C$6</f>
        <v>262511.87987669022</v>
      </c>
      <c r="W101" s="7">
        <f>(Parameters!$D$15+Parameters!$D$17)*L101+Parameters!$D$18+Parameters!$C$6</f>
        <v>273712.42451844265</v>
      </c>
      <c r="Y101" s="7">
        <f>C101*Parameters!$D$16</f>
        <v>308309.15344368049</v>
      </c>
      <c r="Z101" s="7">
        <f>D101*Parameters!$D$16</f>
        <v>352747.1120858739</v>
      </c>
      <c r="AA101" s="7">
        <f>E101*Parameters!$D$16</f>
        <v>348725.71816565277</v>
      </c>
      <c r="AB101" s="7">
        <f>F101*Parameters!$D$16</f>
        <v>318852.5342300171</v>
      </c>
      <c r="AC101" s="7">
        <f>G101*Parameters!$D$16</f>
        <v>294172.7301952393</v>
      </c>
      <c r="AD101" s="7">
        <f>H101*Parameters!$D$16</f>
        <v>295364.92857680889</v>
      </c>
      <c r="AE101" s="7">
        <f>I101*Parameters!$D$16</f>
        <v>322418.94191299519</v>
      </c>
      <c r="AF101" s="7">
        <f>J101*Parameters!$D$16</f>
        <v>309964.71269776975</v>
      </c>
      <c r="AG101" s="7">
        <f>K101*Parameters!$D$16</f>
        <v>316812.41058021155</v>
      </c>
      <c r="AH101" s="7">
        <f>L101*Parameters!$D$16</f>
        <v>339198.56580419408</v>
      </c>
      <c r="AJ101" s="6">
        <f t="shared" si="37"/>
        <v>93</v>
      </c>
      <c r="AK101" s="6">
        <f t="shared" si="40"/>
        <v>35051.738445174531</v>
      </c>
      <c r="AL101" s="6">
        <f t="shared" si="41"/>
        <v>72255.895231700852</v>
      </c>
      <c r="AM101" s="6">
        <f t="shared" si="42"/>
        <v>70246.539630469575</v>
      </c>
      <c r="AN101" s="6">
        <f t="shared" si="43"/>
        <v>55319.912033544271</v>
      </c>
      <c r="AO101" s="6">
        <f t="shared" si="44"/>
        <v>42988.242105559882</v>
      </c>
      <c r="AP101" s="6">
        <f t="shared" si="45"/>
        <v>43583.943631774426</v>
      </c>
      <c r="AQ101" s="6">
        <f t="shared" si="46"/>
        <v>57101.926279408508</v>
      </c>
      <c r="AR101" s="6">
        <f t="shared" si="47"/>
        <v>50878.965850987035</v>
      </c>
      <c r="AS101" s="6">
        <f t="shared" si="47"/>
        <v>54300.530703521334</v>
      </c>
      <c r="AT101" s="6">
        <f t="shared" si="47"/>
        <v>65486.141285751422</v>
      </c>
      <c r="AU101" s="6"/>
      <c r="AV101" s="6">
        <f t="shared" si="38"/>
        <v>93</v>
      </c>
      <c r="AW101" s="6">
        <f t="shared" si="39"/>
        <v>547214</v>
      </c>
      <c r="AY101" s="23"/>
    </row>
    <row r="102" spans="2:51" x14ac:dyDescent="0.35">
      <c r="B102">
        <v>94</v>
      </c>
      <c r="C102" s="4">
        <f>'Luxury pizza per day'!B98*Parameters!$C$7</f>
        <v>18719.328867172047</v>
      </c>
      <c r="D102" s="4">
        <f>'Luxury pizza per day'!C98*Parameters!$C$7</f>
        <v>20589.029607894896</v>
      </c>
      <c r="E102" s="4">
        <f>'Luxury pizza per day'!D98*Parameters!$C$7</f>
        <v>20863.536763610879</v>
      </c>
      <c r="F102" s="4">
        <f>'Luxury pizza per day'!E98*Parameters!$C$7</f>
        <v>23158.845285392716</v>
      </c>
      <c r="G102" s="4">
        <f>'Luxury pizza per day'!F98*Parameters!$C$7</f>
        <v>24475.47940676464</v>
      </c>
      <c r="H102" s="4">
        <f>'Luxury pizza per day'!G98*Parameters!$C$7</f>
        <v>26521.090324978584</v>
      </c>
      <c r="I102" s="4">
        <f>'Luxury pizza per day'!H98*Parameters!$C$7</f>
        <v>27352.686618705651</v>
      </c>
      <c r="J102" s="4">
        <f>'Luxury pizza per day'!I98*Parameters!$C$7</f>
        <v>25211.571989596465</v>
      </c>
      <c r="K102" s="4">
        <f>'Luxury pizza per day'!J98*Parameters!$C$7</f>
        <v>24746.821159370473</v>
      </c>
      <c r="L102" s="4">
        <f>'Luxury pizza per day'!K98*Parameters!$C$7</f>
        <v>27233.141374773393</v>
      </c>
      <c r="M102" s="4"/>
      <c r="N102" s="47">
        <f>(Parameters!$D$15+Parameters!$D$17)*C102+Parameters!$D$18+Parameters!$C$6+Parameters!$D$21</f>
        <v>259394.96650379035</v>
      </c>
      <c r="O102" s="7">
        <f>(Parameters!$D$15+Parameters!$D$17)*D102+Parameters!$D$18+Parameters!$C$6</f>
        <v>258417.72205921172</v>
      </c>
      <c r="P102" s="7">
        <f>(Parameters!$D$15+Parameters!$D$17)*E102+Parameters!$D$18+Parameters!$C$6</f>
        <v>260476.52572708158</v>
      </c>
      <c r="Q102" s="7">
        <f>(Parameters!$D$15+Parameters!$D$17)*F102+Parameters!$D$18+Parameters!$C$6</f>
        <v>277691.33964044537</v>
      </c>
      <c r="R102" s="7">
        <f>(Parameters!$D$15+Parameters!$D$17)*G102+Parameters!$D$18+Parameters!$C$6</f>
        <v>287566.09555073478</v>
      </c>
      <c r="S102" s="7">
        <f>(Parameters!$D$15+Parameters!$D$17)*H102+Parameters!$D$18+Parameters!$C$6</f>
        <v>302908.17743733939</v>
      </c>
      <c r="T102" s="7">
        <f>(Parameters!$D$15+Parameters!$D$17)*I102+Parameters!$D$18+Parameters!$C$6</f>
        <v>309145.14964029239</v>
      </c>
      <c r="U102" s="7">
        <f>(Parameters!$D$15+Parameters!$D$17)*J102+Parameters!$D$18+Parameters!$C$6</f>
        <v>293086.78992197348</v>
      </c>
      <c r="V102" s="7">
        <f>(Parameters!$D$15+Parameters!$D$17)*K102+Parameters!$D$18+Parameters!$C$6</f>
        <v>289601.15869527857</v>
      </c>
      <c r="W102" s="7">
        <f>(Parameters!$D$15+Parameters!$D$17)*L102+Parameters!$D$18+Parameters!$C$6</f>
        <v>308248.56031080044</v>
      </c>
      <c r="Y102" s="7">
        <f>C102*Parameters!$D$16</f>
        <v>280602.73971890897</v>
      </c>
      <c r="Z102" s="7">
        <f>D102*Parameters!$D$16</f>
        <v>308629.55382234452</v>
      </c>
      <c r="AA102" s="7">
        <f>E102*Parameters!$D$16</f>
        <v>312744.41608652705</v>
      </c>
      <c r="AB102" s="7">
        <f>F102*Parameters!$D$16</f>
        <v>347151.09082803683</v>
      </c>
      <c r="AC102" s="7">
        <f>G102*Parameters!$D$16</f>
        <v>366887.43630740198</v>
      </c>
      <c r="AD102" s="7">
        <f>H102*Parameters!$D$16</f>
        <v>397551.14397142897</v>
      </c>
      <c r="AE102" s="7">
        <f>I102*Parameters!$D$16</f>
        <v>410016.77241439774</v>
      </c>
      <c r="AF102" s="7">
        <f>J102*Parameters!$D$16</f>
        <v>377921.46412405104</v>
      </c>
      <c r="AG102" s="7">
        <f>K102*Parameters!$D$16</f>
        <v>370954.8491789634</v>
      </c>
      <c r="AH102" s="7">
        <f>L102*Parameters!$D$16</f>
        <v>408224.78920785314</v>
      </c>
      <c r="AJ102" s="6">
        <f t="shared" si="37"/>
        <v>94</v>
      </c>
      <c r="AK102" s="6">
        <f t="shared" si="40"/>
        <v>21207.773215118621</v>
      </c>
      <c r="AL102" s="6">
        <f t="shared" si="41"/>
        <v>50211.831763132795</v>
      </c>
      <c r="AM102" s="6">
        <f t="shared" si="42"/>
        <v>52267.890359445475</v>
      </c>
      <c r="AN102" s="6">
        <f t="shared" si="43"/>
        <v>69459.751187591464</v>
      </c>
      <c r="AO102" s="6">
        <f t="shared" si="44"/>
        <v>79321.340756667196</v>
      </c>
      <c r="AP102" s="6">
        <f t="shared" si="45"/>
        <v>94642.966534089588</v>
      </c>
      <c r="AQ102" s="6">
        <f t="shared" si="46"/>
        <v>100871.62277410534</v>
      </c>
      <c r="AR102" s="6">
        <f t="shared" si="47"/>
        <v>84834.674202077556</v>
      </c>
      <c r="AS102" s="6">
        <f t="shared" si="47"/>
        <v>81353.690483684826</v>
      </c>
      <c r="AT102" s="6">
        <f t="shared" si="47"/>
        <v>99976.228897052701</v>
      </c>
      <c r="AU102" s="6"/>
      <c r="AV102" s="6">
        <f t="shared" si="38"/>
        <v>94</v>
      </c>
      <c r="AW102" s="6">
        <f t="shared" si="39"/>
        <v>734148</v>
      </c>
      <c r="AY102" s="23"/>
    </row>
    <row r="103" spans="2:51" x14ac:dyDescent="0.35">
      <c r="B103">
        <v>95</v>
      </c>
      <c r="C103" s="4">
        <f>'Luxury pizza per day'!B99*Parameters!$C$7</f>
        <v>19366.114240195056</v>
      </c>
      <c r="D103" s="4">
        <f>'Luxury pizza per day'!C99*Parameters!$C$7</f>
        <v>18414.737918396138</v>
      </c>
      <c r="E103" s="4">
        <f>'Luxury pizza per day'!D99*Parameters!$C$7</f>
        <v>18867.785454975343</v>
      </c>
      <c r="F103" s="4">
        <f>'Luxury pizza per day'!E99*Parameters!$C$7</f>
        <v>18523.719508460777</v>
      </c>
      <c r="G103" s="4">
        <f>'Luxury pizza per day'!F99*Parameters!$C$7</f>
        <v>18590.558700970687</v>
      </c>
      <c r="H103" s="4">
        <f>'Luxury pizza per day'!G99*Parameters!$C$7</f>
        <v>20350.640636040425</v>
      </c>
      <c r="I103" s="4">
        <f>'Luxury pizza per day'!H99*Parameters!$C$7</f>
        <v>21228.496329059017</v>
      </c>
      <c r="J103" s="4">
        <f>'Luxury pizza per day'!I99*Parameters!$C$7</f>
        <v>23839.502949006939</v>
      </c>
      <c r="K103" s="4">
        <f>'Luxury pizza per day'!J99*Parameters!$C$7</f>
        <v>26723.426459014001</v>
      </c>
      <c r="L103" s="4">
        <f>'Luxury pizza per day'!K99*Parameters!$C$7</f>
        <v>30430.018137514424</v>
      </c>
      <c r="M103" s="4"/>
      <c r="N103" s="47">
        <f>(Parameters!$D$15+Parameters!$D$17)*C103+Parameters!$D$18+Parameters!$C$6+Parameters!$D$21</f>
        <v>264245.85680146294</v>
      </c>
      <c r="O103" s="7">
        <f>(Parameters!$D$15+Parameters!$D$17)*D103+Parameters!$D$18+Parameters!$C$6</f>
        <v>242110.53438797104</v>
      </c>
      <c r="P103" s="7">
        <f>(Parameters!$D$15+Parameters!$D$17)*E103+Parameters!$D$18+Parameters!$C$6</f>
        <v>245508.39091231508</v>
      </c>
      <c r="Q103" s="7">
        <f>(Parameters!$D$15+Parameters!$D$17)*F103+Parameters!$D$18+Parameters!$C$6</f>
        <v>242927.89631345583</v>
      </c>
      <c r="R103" s="7">
        <f>(Parameters!$D$15+Parameters!$D$17)*G103+Parameters!$D$18+Parameters!$C$6</f>
        <v>243429.19025728016</v>
      </c>
      <c r="S103" s="7">
        <f>(Parameters!$D$15+Parameters!$D$17)*H103+Parameters!$D$18+Parameters!$C$6</f>
        <v>256629.80477030319</v>
      </c>
      <c r="T103" s="7">
        <f>(Parameters!$D$15+Parameters!$D$17)*I103+Parameters!$D$18+Parameters!$C$6</f>
        <v>263213.72246794263</v>
      </c>
      <c r="U103" s="7">
        <f>(Parameters!$D$15+Parameters!$D$17)*J103+Parameters!$D$18+Parameters!$C$6</f>
        <v>282796.27211755206</v>
      </c>
      <c r="V103" s="7">
        <f>(Parameters!$D$15+Parameters!$D$17)*K103+Parameters!$D$18+Parameters!$C$6</f>
        <v>304425.69844260497</v>
      </c>
      <c r="W103" s="7">
        <f>(Parameters!$D$15+Parameters!$D$17)*L103+Parameters!$D$18+Parameters!$C$6</f>
        <v>332225.13603135815</v>
      </c>
      <c r="Y103" s="7">
        <f>C103*Parameters!$D$16</f>
        <v>290298.0524605239</v>
      </c>
      <c r="Z103" s="7">
        <f>D103*Parameters!$D$16</f>
        <v>276036.92139675812</v>
      </c>
      <c r="AA103" s="7">
        <f>E103*Parameters!$D$16</f>
        <v>282828.10397008038</v>
      </c>
      <c r="AB103" s="7">
        <f>F103*Parameters!$D$16</f>
        <v>277670.55543182703</v>
      </c>
      <c r="AC103" s="7">
        <f>G103*Parameters!$D$16</f>
        <v>278672.47492755059</v>
      </c>
      <c r="AD103" s="7">
        <f>H103*Parameters!$D$16</f>
        <v>305056.10313424596</v>
      </c>
      <c r="AE103" s="7">
        <f>I103*Parameters!$D$16</f>
        <v>318215.15997259464</v>
      </c>
      <c r="AF103" s="7">
        <f>J103*Parameters!$D$16</f>
        <v>357354.149205614</v>
      </c>
      <c r="AG103" s="7">
        <f>K103*Parameters!$D$16</f>
        <v>400584.16262061987</v>
      </c>
      <c r="AH103" s="7">
        <f>L103*Parameters!$D$16</f>
        <v>456145.97188134125</v>
      </c>
      <c r="AJ103" s="6">
        <f t="shared" si="37"/>
        <v>95</v>
      </c>
      <c r="AK103" s="6">
        <f t="shared" si="40"/>
        <v>26052.195659060962</v>
      </c>
      <c r="AL103" s="6">
        <f t="shared" si="41"/>
        <v>33926.387008787075</v>
      </c>
      <c r="AM103" s="6">
        <f t="shared" si="42"/>
        <v>37319.713057765301</v>
      </c>
      <c r="AN103" s="6">
        <f t="shared" si="43"/>
        <v>34742.659118371201</v>
      </c>
      <c r="AO103" s="6">
        <f t="shared" si="44"/>
        <v>35243.284670270426</v>
      </c>
      <c r="AP103" s="6">
        <f t="shared" si="45"/>
        <v>48426.298363942769</v>
      </c>
      <c r="AQ103" s="6">
        <f t="shared" si="46"/>
        <v>55001.437504652014</v>
      </c>
      <c r="AR103" s="6">
        <f t="shared" si="47"/>
        <v>74557.877088061941</v>
      </c>
      <c r="AS103" s="6">
        <f t="shared" si="47"/>
        <v>96158.464178014896</v>
      </c>
      <c r="AT103" s="6">
        <f t="shared" si="47"/>
        <v>123920.83584998309</v>
      </c>
      <c r="AU103" s="6"/>
      <c r="AV103" s="6">
        <f t="shared" si="38"/>
        <v>95</v>
      </c>
      <c r="AW103" s="6">
        <f t="shared" si="39"/>
        <v>565349</v>
      </c>
      <c r="AY103" s="23"/>
    </row>
    <row r="104" spans="2:51" x14ac:dyDescent="0.35">
      <c r="B104">
        <v>96</v>
      </c>
      <c r="C104" s="4">
        <f>'Luxury pizza per day'!B100*Parameters!$C$7</f>
        <v>18818.881578299621</v>
      </c>
      <c r="D104" s="4">
        <f>'Luxury pizza per day'!C100*Parameters!$C$7</f>
        <v>17314.125045008081</v>
      </c>
      <c r="E104" s="4">
        <f>'Luxury pizza per day'!D100*Parameters!$C$7</f>
        <v>17576.197639919519</v>
      </c>
      <c r="F104" s="4">
        <f>'Luxury pizza per day'!E100*Parameters!$C$7</f>
        <v>17701.336863056644</v>
      </c>
      <c r="G104" s="4">
        <f>'Luxury pizza per day'!F100*Parameters!$C$7</f>
        <v>17415.187013260875</v>
      </c>
      <c r="H104" s="4">
        <f>'Luxury pizza per day'!G100*Parameters!$C$7</f>
        <v>15933.337830819157</v>
      </c>
      <c r="I104" s="4">
        <f>'Luxury pizza per day'!H100*Parameters!$C$7</f>
        <v>14975.443173295336</v>
      </c>
      <c r="J104" s="4">
        <f>'Luxury pizza per day'!I100*Parameters!$C$7</f>
        <v>14149.542482844325</v>
      </c>
      <c r="K104" s="4">
        <f>'Luxury pizza per day'!J100*Parameters!$C$7</f>
        <v>13250.819907996478</v>
      </c>
      <c r="L104" s="4">
        <f>'Luxury pizza per day'!K100*Parameters!$C$7</f>
        <v>12308.120845130452</v>
      </c>
      <c r="M104" s="4"/>
      <c r="N104" s="47">
        <f>(Parameters!$D$15+Parameters!$D$17)*C104+Parameters!$D$18+Parameters!$C$6+Parameters!$D$21</f>
        <v>260141.61183724715</v>
      </c>
      <c r="O104" s="7">
        <f>(Parameters!$D$15+Parameters!$D$17)*D104+Parameters!$D$18+Parameters!$C$6</f>
        <v>233855.9378375606</v>
      </c>
      <c r="P104" s="7">
        <f>(Parameters!$D$15+Parameters!$D$17)*E104+Parameters!$D$18+Parameters!$C$6</f>
        <v>235821.48229939639</v>
      </c>
      <c r="Q104" s="7">
        <f>(Parameters!$D$15+Parameters!$D$17)*F104+Parameters!$D$18+Parameters!$C$6</f>
        <v>236760.02647292483</v>
      </c>
      <c r="R104" s="7">
        <f>(Parameters!$D$15+Parameters!$D$17)*G104+Parameters!$D$18+Parameters!$C$6</f>
        <v>234613.90259945655</v>
      </c>
      <c r="S104" s="7">
        <f>(Parameters!$D$15+Parameters!$D$17)*H104+Parameters!$D$18+Parameters!$C$6</f>
        <v>223500.03373114369</v>
      </c>
      <c r="T104" s="7">
        <f>(Parameters!$D$15+Parameters!$D$17)*I104+Parameters!$D$18+Parameters!$C$6</f>
        <v>216315.82379971503</v>
      </c>
      <c r="U104" s="7">
        <f>(Parameters!$D$15+Parameters!$D$17)*J104+Parameters!$D$18+Parameters!$C$6</f>
        <v>210121.56862133244</v>
      </c>
      <c r="V104" s="7">
        <f>(Parameters!$D$15+Parameters!$D$17)*K104+Parameters!$D$18+Parameters!$C$6</f>
        <v>203381.14930997358</v>
      </c>
      <c r="W104" s="7">
        <f>(Parameters!$D$15+Parameters!$D$17)*L104+Parameters!$D$18+Parameters!$C$6</f>
        <v>196310.90633847838</v>
      </c>
      <c r="Y104" s="7">
        <f>C104*Parameters!$D$16</f>
        <v>282095.0348587113</v>
      </c>
      <c r="Z104" s="7">
        <f>D104*Parameters!$D$16</f>
        <v>259538.73442467113</v>
      </c>
      <c r="AA104" s="7">
        <f>E104*Parameters!$D$16</f>
        <v>263467.20262239361</v>
      </c>
      <c r="AB104" s="7">
        <f>F104*Parameters!$D$16</f>
        <v>265343.03957721911</v>
      </c>
      <c r="AC104" s="7">
        <f>G104*Parameters!$D$16</f>
        <v>261053.65332878052</v>
      </c>
      <c r="AD104" s="7">
        <f>H104*Parameters!$D$16</f>
        <v>238840.73408397916</v>
      </c>
      <c r="AE104" s="7">
        <f>I104*Parameters!$D$16</f>
        <v>224481.8931676971</v>
      </c>
      <c r="AF104" s="7">
        <f>J104*Parameters!$D$16</f>
        <v>212101.64181783644</v>
      </c>
      <c r="AG104" s="7">
        <f>K104*Parameters!$D$16</f>
        <v>198629.79042086721</v>
      </c>
      <c r="AH104" s="7">
        <f>L104*Parameters!$D$16</f>
        <v>184498.73146850549</v>
      </c>
      <c r="AJ104" s="6">
        <f t="shared" si="37"/>
        <v>96</v>
      </c>
      <c r="AK104" s="6">
        <f t="shared" si="40"/>
        <v>21953.423021464143</v>
      </c>
      <c r="AL104" s="6">
        <f t="shared" si="41"/>
        <v>25682.796587110526</v>
      </c>
      <c r="AM104" s="6">
        <f t="shared" si="42"/>
        <v>27645.720322997222</v>
      </c>
      <c r="AN104" s="6">
        <f t="shared" si="43"/>
        <v>28583.013104294281</v>
      </c>
      <c r="AO104" s="6">
        <f t="shared" si="44"/>
        <v>26439.750729323976</v>
      </c>
      <c r="AP104" s="6">
        <f t="shared" si="45"/>
        <v>15340.700352835469</v>
      </c>
      <c r="AQ104" s="6">
        <f t="shared" si="46"/>
        <v>8166.0693679820688</v>
      </c>
      <c r="AR104" s="6">
        <f t="shared" si="47"/>
        <v>1980.0731965040031</v>
      </c>
      <c r="AS104" s="6">
        <f t="shared" si="47"/>
        <v>-4751.35888910637</v>
      </c>
      <c r="AT104" s="6">
        <f t="shared" si="47"/>
        <v>-11812.174869972892</v>
      </c>
      <c r="AU104" s="6"/>
      <c r="AV104" s="6">
        <f t="shared" si="38"/>
        <v>96</v>
      </c>
      <c r="AW104" s="6">
        <f t="shared" si="39"/>
        <v>139228</v>
      </c>
      <c r="AY104" s="23"/>
    </row>
    <row r="105" spans="2:51" x14ac:dyDescent="0.35">
      <c r="B105">
        <v>97</v>
      </c>
      <c r="C105" s="4">
        <f>'Luxury pizza per day'!B101*Parameters!$C$7</f>
        <v>21067.621999875748</v>
      </c>
      <c r="D105" s="4">
        <f>'Luxury pizza per day'!C101*Parameters!$C$7</f>
        <v>23111.36967846988</v>
      </c>
      <c r="E105" s="4">
        <f>'Luxury pizza per day'!D101*Parameters!$C$7</f>
        <v>22388.695616562523</v>
      </c>
      <c r="F105" s="4">
        <f>'Luxury pizza per day'!E101*Parameters!$C$7</f>
        <v>22479.563325165629</v>
      </c>
      <c r="G105" s="4">
        <f>'Luxury pizza per day'!F101*Parameters!$C$7</f>
        <v>25516.662039375002</v>
      </c>
      <c r="H105" s="4">
        <f>'Luxury pizza per day'!G101*Parameters!$C$7</f>
        <v>25123.197545786923</v>
      </c>
      <c r="I105" s="4">
        <f>'Luxury pizza per day'!H101*Parameters!$C$7</f>
        <v>24737.892034083088</v>
      </c>
      <c r="J105" s="4">
        <f>'Luxury pizza per day'!I101*Parameters!$C$7</f>
        <v>28049.426381286557</v>
      </c>
      <c r="K105" s="4">
        <f>'Luxury pizza per day'!J101*Parameters!$C$7</f>
        <v>28252.192023257317</v>
      </c>
      <c r="L105" s="4">
        <f>'Luxury pizza per day'!K101*Parameters!$C$7</f>
        <v>27206.004033092893</v>
      </c>
      <c r="M105" s="4"/>
      <c r="N105" s="47">
        <f>(Parameters!$D$15+Parameters!$D$17)*C105+Parameters!$D$18+Parameters!$C$6+Parameters!$D$21</f>
        <v>277007.16499906813</v>
      </c>
      <c r="O105" s="7">
        <f>(Parameters!$D$15+Parameters!$D$17)*D105+Parameters!$D$18+Parameters!$C$6</f>
        <v>277335.27258852409</v>
      </c>
      <c r="P105" s="7">
        <f>(Parameters!$D$15+Parameters!$D$17)*E105+Parameters!$D$18+Parameters!$C$6</f>
        <v>271915.21712421894</v>
      </c>
      <c r="Q105" s="7">
        <f>(Parameters!$D$15+Parameters!$D$17)*F105+Parameters!$D$18+Parameters!$C$6</f>
        <v>272596.72493874223</v>
      </c>
      <c r="R105" s="7">
        <f>(Parameters!$D$15+Parameters!$D$17)*G105+Parameters!$D$18+Parameters!$C$6</f>
        <v>295374.96529531252</v>
      </c>
      <c r="S105" s="7">
        <f>(Parameters!$D$15+Parameters!$D$17)*H105+Parameters!$D$18+Parameters!$C$6</f>
        <v>292423.98159340193</v>
      </c>
      <c r="T105" s="7">
        <f>(Parameters!$D$15+Parameters!$D$17)*I105+Parameters!$D$18+Parameters!$C$6</f>
        <v>289534.19025562319</v>
      </c>
      <c r="U105" s="7">
        <f>(Parameters!$D$15+Parameters!$D$17)*J105+Parameters!$D$18+Parameters!$C$6</f>
        <v>314370.6978596492</v>
      </c>
      <c r="V105" s="7">
        <f>(Parameters!$D$15+Parameters!$D$17)*K105+Parameters!$D$18+Parameters!$C$6</f>
        <v>315891.44017442991</v>
      </c>
      <c r="W105" s="7">
        <f>(Parameters!$D$15+Parameters!$D$17)*L105+Parameters!$D$18+Parameters!$C$6</f>
        <v>308045.03024819668</v>
      </c>
      <c r="Y105" s="7">
        <f>C105*Parameters!$D$16</f>
        <v>315803.65377813746</v>
      </c>
      <c r="Z105" s="7">
        <f>D105*Parameters!$D$16</f>
        <v>346439.43148026353</v>
      </c>
      <c r="AA105" s="7">
        <f>E105*Parameters!$D$16</f>
        <v>335606.54729227221</v>
      </c>
      <c r="AB105" s="7">
        <f>F105*Parameters!$D$16</f>
        <v>336968.65424423281</v>
      </c>
      <c r="AC105" s="7">
        <f>G105*Parameters!$D$16</f>
        <v>382494.76397023129</v>
      </c>
      <c r="AD105" s="7">
        <f>H105*Parameters!$D$16</f>
        <v>376596.73121134599</v>
      </c>
      <c r="AE105" s="7">
        <f>I105*Parameters!$D$16</f>
        <v>370821.00159090548</v>
      </c>
      <c r="AF105" s="7">
        <f>J105*Parameters!$D$16</f>
        <v>420460.90145548549</v>
      </c>
      <c r="AG105" s="7">
        <f>K105*Parameters!$D$16</f>
        <v>423500.35842862719</v>
      </c>
      <c r="AH105" s="7">
        <f>L105*Parameters!$D$16</f>
        <v>407818.00045606249</v>
      </c>
      <c r="AJ105" s="6">
        <f t="shared" si="37"/>
        <v>97</v>
      </c>
      <c r="AK105" s="6">
        <f t="shared" si="40"/>
        <v>38796.488779069332</v>
      </c>
      <c r="AL105" s="6">
        <f t="shared" si="41"/>
        <v>69104.15889173944</v>
      </c>
      <c r="AM105" s="6">
        <f t="shared" si="42"/>
        <v>63691.330168053275</v>
      </c>
      <c r="AN105" s="6">
        <f t="shared" si="43"/>
        <v>64371.929305490572</v>
      </c>
      <c r="AO105" s="6">
        <f t="shared" si="44"/>
        <v>87119.798674918769</v>
      </c>
      <c r="AP105" s="6">
        <f t="shared" si="45"/>
        <v>84172.749617944064</v>
      </c>
      <c r="AQ105" s="6">
        <f t="shared" si="46"/>
        <v>81286.811335282284</v>
      </c>
      <c r="AR105" s="6">
        <f t="shared" si="47"/>
        <v>106090.2035958363</v>
      </c>
      <c r="AS105" s="6">
        <f t="shared" si="47"/>
        <v>107608.91825419728</v>
      </c>
      <c r="AT105" s="6">
        <f t="shared" si="47"/>
        <v>99772.970207865816</v>
      </c>
      <c r="AU105" s="6"/>
      <c r="AV105" s="6">
        <f t="shared" si="38"/>
        <v>97</v>
      </c>
      <c r="AW105" s="6">
        <f t="shared" si="39"/>
        <v>802015</v>
      </c>
      <c r="AY105" s="23"/>
    </row>
    <row r="106" spans="2:51" x14ac:dyDescent="0.35">
      <c r="B106">
        <v>98</v>
      </c>
      <c r="C106" s="4">
        <f>'Luxury pizza per day'!B102*Parameters!$C$7</f>
        <v>22066.83729899452</v>
      </c>
      <c r="D106" s="4">
        <f>'Luxury pizza per day'!C102*Parameters!$C$7</f>
        <v>23831.892597836399</v>
      </c>
      <c r="E106" s="4">
        <f>'Luxury pizza per day'!D102*Parameters!$C$7</f>
        <v>22593.073108292487</v>
      </c>
      <c r="F106" s="4">
        <f>'Luxury pizza per day'!E102*Parameters!$C$7</f>
        <v>20700.06749198935</v>
      </c>
      <c r="G106" s="4">
        <f>'Luxury pizza per day'!F102*Parameters!$C$7</f>
        <v>20335.574579793993</v>
      </c>
      <c r="H106" s="4">
        <f>'Luxury pizza per day'!G102*Parameters!$C$7</f>
        <v>18801.964520811322</v>
      </c>
      <c r="I106" s="4">
        <f>'Luxury pizza per day'!H102*Parameters!$C$7</f>
        <v>19394.762484312774</v>
      </c>
      <c r="J106" s="4">
        <f>'Luxury pizza per day'!I102*Parameters!$C$7</f>
        <v>19796.164021436311</v>
      </c>
      <c r="K106" s="4">
        <f>'Luxury pizza per day'!J102*Parameters!$C$7</f>
        <v>18525.199053328019</v>
      </c>
      <c r="L106" s="4">
        <f>'Luxury pizza per day'!K102*Parameters!$C$7</f>
        <v>17727.314371246866</v>
      </c>
      <c r="M106" s="4"/>
      <c r="N106" s="47">
        <f>(Parameters!$D$15+Parameters!$D$17)*C106+Parameters!$D$18+Parameters!$C$6+Parameters!$D$21</f>
        <v>284501.27974245889</v>
      </c>
      <c r="O106" s="7">
        <f>(Parameters!$D$15+Parameters!$D$17)*D106+Parameters!$D$18+Parameters!$C$6</f>
        <v>282739.19448377297</v>
      </c>
      <c r="P106" s="7">
        <f>(Parameters!$D$15+Parameters!$D$17)*E106+Parameters!$D$18+Parameters!$C$6</f>
        <v>273448.04831219366</v>
      </c>
      <c r="Q106" s="7">
        <f>(Parameters!$D$15+Parameters!$D$17)*F106+Parameters!$D$18+Parameters!$C$6</f>
        <v>259250.50618992012</v>
      </c>
      <c r="R106" s="7">
        <f>(Parameters!$D$15+Parameters!$D$17)*G106+Parameters!$D$18+Parameters!$C$6</f>
        <v>256516.80934845493</v>
      </c>
      <c r="S106" s="7">
        <f>(Parameters!$D$15+Parameters!$D$17)*H106+Parameters!$D$18+Parameters!$C$6</f>
        <v>245014.7339060849</v>
      </c>
      <c r="T106" s="7">
        <f>(Parameters!$D$15+Parameters!$D$17)*I106+Parameters!$D$18+Parameters!$C$6</f>
        <v>249460.71863234582</v>
      </c>
      <c r="U106" s="7">
        <f>(Parameters!$D$15+Parameters!$D$17)*J106+Parameters!$D$18+Parameters!$C$6</f>
        <v>252471.23016077233</v>
      </c>
      <c r="V106" s="7">
        <f>(Parameters!$D$15+Parameters!$D$17)*K106+Parameters!$D$18+Parameters!$C$6</f>
        <v>242938.99289996014</v>
      </c>
      <c r="W106" s="7">
        <f>(Parameters!$D$15+Parameters!$D$17)*L106+Parameters!$D$18+Parameters!$C$6</f>
        <v>236954.85778435151</v>
      </c>
      <c r="Y106" s="7">
        <f>C106*Parameters!$D$16</f>
        <v>330781.89111192786</v>
      </c>
      <c r="Z106" s="7">
        <f>D106*Parameters!$D$16</f>
        <v>357240.07004156761</v>
      </c>
      <c r="AA106" s="7">
        <f>E106*Parameters!$D$16</f>
        <v>338670.16589330439</v>
      </c>
      <c r="AB106" s="7">
        <f>F106*Parameters!$D$16</f>
        <v>310294.01170492038</v>
      </c>
      <c r="AC106" s="7">
        <f>G106*Parameters!$D$16</f>
        <v>304830.26295111194</v>
      </c>
      <c r="AD106" s="7">
        <f>H106*Parameters!$D$16</f>
        <v>281841.44816696172</v>
      </c>
      <c r="AE106" s="7">
        <f>I106*Parameters!$D$16</f>
        <v>290727.48963984847</v>
      </c>
      <c r="AF106" s="7">
        <f>J106*Parameters!$D$16</f>
        <v>296744.4986813303</v>
      </c>
      <c r="AG106" s="7">
        <f>K106*Parameters!$D$16</f>
        <v>277692.73380938702</v>
      </c>
      <c r="AH106" s="7">
        <f>L106*Parameters!$D$16</f>
        <v>265732.44242499053</v>
      </c>
      <c r="AJ106" s="6">
        <f t="shared" si="37"/>
        <v>98</v>
      </c>
      <c r="AK106" s="6">
        <f t="shared" si="40"/>
        <v>46280.61136946897</v>
      </c>
      <c r="AL106" s="6">
        <f t="shared" si="41"/>
        <v>74500.875557794643</v>
      </c>
      <c r="AM106" s="6">
        <f t="shared" si="42"/>
        <v>65222.117581110739</v>
      </c>
      <c r="AN106" s="6">
        <f t="shared" si="43"/>
        <v>51043.505515000259</v>
      </c>
      <c r="AO106" s="6">
        <f t="shared" si="44"/>
        <v>48313.453602657013</v>
      </c>
      <c r="AP106" s="6">
        <f t="shared" si="45"/>
        <v>36826.714260876819</v>
      </c>
      <c r="AQ106" s="6">
        <f t="shared" si="46"/>
        <v>41266.771007502655</v>
      </c>
      <c r="AR106" s="6">
        <f t="shared" si="47"/>
        <v>44273.268520557962</v>
      </c>
      <c r="AS106" s="6">
        <f t="shared" si="47"/>
        <v>34753.740909426881</v>
      </c>
      <c r="AT106" s="6">
        <f t="shared" si="47"/>
        <v>28777.584640639019</v>
      </c>
      <c r="AU106" s="6"/>
      <c r="AV106" s="6">
        <f t="shared" si="38"/>
        <v>98</v>
      </c>
      <c r="AW106" s="6">
        <f t="shared" si="39"/>
        <v>471259</v>
      </c>
      <c r="AY106" s="23"/>
    </row>
    <row r="107" spans="2:51" x14ac:dyDescent="0.35">
      <c r="B107">
        <v>99</v>
      </c>
      <c r="C107" s="4">
        <f>'Luxury pizza per day'!B103*Parameters!$C$7</f>
        <v>19271.28289831051</v>
      </c>
      <c r="D107" s="4">
        <f>'Luxury pizza per day'!C103*Parameters!$C$7</f>
        <v>18989.129250047969</v>
      </c>
      <c r="E107" s="4">
        <f>'Luxury pizza per day'!D103*Parameters!$C$7</f>
        <v>17792.780727748319</v>
      </c>
      <c r="F107" s="4">
        <f>'Luxury pizza per day'!E103*Parameters!$C$7</f>
        <v>17812.614969558996</v>
      </c>
      <c r="G107" s="4">
        <f>'Luxury pizza per day'!F103*Parameters!$C$7</f>
        <v>16720.85799993539</v>
      </c>
      <c r="H107" s="4">
        <f>'Luxury pizza per day'!G103*Parameters!$C$7</f>
        <v>16061.727482593942</v>
      </c>
      <c r="I107" s="4">
        <f>'Luxury pizza per day'!H103*Parameters!$C$7</f>
        <v>15905.545709539403</v>
      </c>
      <c r="J107" s="4">
        <f>'Luxury pizza per day'!I103*Parameters!$C$7</f>
        <v>17602.104839549447</v>
      </c>
      <c r="K107" s="4">
        <f>'Luxury pizza per day'!J103*Parameters!$C$7</f>
        <v>20623.764397185245</v>
      </c>
      <c r="L107" s="4">
        <f>'Luxury pizza per day'!K103*Parameters!$C$7</f>
        <v>22810.707134967215</v>
      </c>
      <c r="M107" s="4"/>
      <c r="N107" s="47">
        <f>(Parameters!$D$15+Parameters!$D$17)*C107+Parameters!$D$18+Parameters!$C$6+Parameters!$D$21</f>
        <v>263534.62173732882</v>
      </c>
      <c r="O107" s="7">
        <f>(Parameters!$D$15+Parameters!$D$17)*D107+Parameters!$D$18+Parameters!$C$6</f>
        <v>246418.46937535977</v>
      </c>
      <c r="P107" s="7">
        <f>(Parameters!$D$15+Parameters!$D$17)*E107+Parameters!$D$18+Parameters!$C$6</f>
        <v>237445.8554581124</v>
      </c>
      <c r="Q107" s="7">
        <f>(Parameters!$D$15+Parameters!$D$17)*F107+Parameters!$D$18+Parameters!$C$6</f>
        <v>237594.61227169246</v>
      </c>
      <c r="R107" s="7">
        <f>(Parameters!$D$15+Parameters!$D$17)*G107+Parameters!$D$18+Parameters!$C$6</f>
        <v>229406.43499951542</v>
      </c>
      <c r="S107" s="7">
        <f>(Parameters!$D$15+Parameters!$D$17)*H107+Parameters!$D$18+Parameters!$C$6</f>
        <v>224462.95611945458</v>
      </c>
      <c r="T107" s="7">
        <f>(Parameters!$D$15+Parameters!$D$17)*I107+Parameters!$D$18+Parameters!$C$6</f>
        <v>223291.59282154552</v>
      </c>
      <c r="U107" s="7">
        <f>(Parameters!$D$15+Parameters!$D$17)*J107+Parameters!$D$18+Parameters!$C$6</f>
        <v>236015.78629662085</v>
      </c>
      <c r="V107" s="7">
        <f>(Parameters!$D$15+Parameters!$D$17)*K107+Parameters!$D$18+Parameters!$C$6</f>
        <v>258678.23297888934</v>
      </c>
      <c r="W107" s="7">
        <f>(Parameters!$D$15+Parameters!$D$17)*L107+Parameters!$D$18+Parameters!$C$6</f>
        <v>275080.30351225415</v>
      </c>
      <c r="Y107" s="7">
        <f>C107*Parameters!$D$16</f>
        <v>288876.53064567456</v>
      </c>
      <c r="Z107" s="7">
        <f>D107*Parameters!$D$16</f>
        <v>284647.04745821905</v>
      </c>
      <c r="AA107" s="7">
        <f>E107*Parameters!$D$16</f>
        <v>266713.78310894733</v>
      </c>
      <c r="AB107" s="7">
        <f>F107*Parameters!$D$16</f>
        <v>267011.09839368938</v>
      </c>
      <c r="AC107" s="7">
        <f>G107*Parameters!$D$16</f>
        <v>250645.6614190315</v>
      </c>
      <c r="AD107" s="7">
        <f>H107*Parameters!$D$16</f>
        <v>240765.29496408321</v>
      </c>
      <c r="AE107" s="7">
        <f>I107*Parameters!$D$16</f>
        <v>238424.13018599566</v>
      </c>
      <c r="AF107" s="7">
        <f>J107*Parameters!$D$16</f>
        <v>263855.55154484621</v>
      </c>
      <c r="AG107" s="7">
        <f>K107*Parameters!$D$16</f>
        <v>309150.22831380682</v>
      </c>
      <c r="AH107" s="7">
        <f>L107*Parameters!$D$16</f>
        <v>341932.49995315855</v>
      </c>
      <c r="AJ107" s="6">
        <f t="shared" si="37"/>
        <v>99</v>
      </c>
      <c r="AK107" s="6">
        <f t="shared" si="40"/>
        <v>25341.908908345737</v>
      </c>
      <c r="AL107" s="6">
        <f t="shared" si="41"/>
        <v>38228.578082859283</v>
      </c>
      <c r="AM107" s="6">
        <f t="shared" si="42"/>
        <v>29267.927650834928</v>
      </c>
      <c r="AN107" s="6">
        <f t="shared" si="43"/>
        <v>29416.486121996917</v>
      </c>
      <c r="AO107" s="6">
        <f t="shared" si="44"/>
        <v>21239.226419516082</v>
      </c>
      <c r="AP107" s="6">
        <f t="shared" si="45"/>
        <v>16302.338844628626</v>
      </c>
      <c r="AQ107" s="6">
        <f t="shared" si="46"/>
        <v>15132.537364450138</v>
      </c>
      <c r="AR107" s="6">
        <f t="shared" si="47"/>
        <v>27839.765248225362</v>
      </c>
      <c r="AS107" s="6">
        <f t="shared" si="47"/>
        <v>50471.995334917476</v>
      </c>
      <c r="AT107" s="6">
        <f t="shared" si="47"/>
        <v>66852.196440904401</v>
      </c>
      <c r="AU107" s="6"/>
      <c r="AV107" s="6">
        <f t="shared" si="38"/>
        <v>99</v>
      </c>
      <c r="AW107" s="6">
        <f t="shared" si="39"/>
        <v>320093</v>
      </c>
      <c r="AY107" s="23"/>
    </row>
    <row r="108" spans="2:51" x14ac:dyDescent="0.35">
      <c r="B108">
        <v>100</v>
      </c>
      <c r="C108" s="4">
        <f>'Luxury pizza per day'!B104*Parameters!$C$7</f>
        <v>17749.814805638296</v>
      </c>
      <c r="D108" s="4">
        <f>'Luxury pizza per day'!C104*Parameters!$C$7</f>
        <v>19288.419088844861</v>
      </c>
      <c r="E108" s="4">
        <f>'Luxury pizza per day'!D104*Parameters!$C$7</f>
        <v>18945.888320630984</v>
      </c>
      <c r="F108" s="4">
        <f>'Luxury pizza per day'!E104*Parameters!$C$7</f>
        <v>18378.879823487096</v>
      </c>
      <c r="G108" s="4">
        <f>'Luxury pizza per day'!F104*Parameters!$C$7</f>
        <v>19755.835016840512</v>
      </c>
      <c r="H108" s="4">
        <f>'Luxury pizza per day'!G104*Parameters!$C$7</f>
        <v>20839.802962728158</v>
      </c>
      <c r="I108" s="4">
        <f>'Luxury pizza per day'!H104*Parameters!$C$7</f>
        <v>20075.476530372849</v>
      </c>
      <c r="J108" s="4">
        <f>'Luxury pizza per day'!I104*Parameters!$C$7</f>
        <v>18819.800569698134</v>
      </c>
      <c r="K108" s="4">
        <f>'Luxury pizza per day'!J104*Parameters!$C$7</f>
        <v>20456.881374657361</v>
      </c>
      <c r="L108" s="4">
        <f>'Luxury pizza per day'!K104*Parameters!$C$7</f>
        <v>20652.185601634817</v>
      </c>
      <c r="M108" s="4"/>
      <c r="N108" s="47">
        <f>(Parameters!$D$15+Parameters!$D$17)*C108+Parameters!$D$18+Parameters!$C$6+Parameters!$D$21</f>
        <v>252123.61104228723</v>
      </c>
      <c r="O108" s="7">
        <f>(Parameters!$D$15+Parameters!$D$17)*D108+Parameters!$D$18+Parameters!$C$6</f>
        <v>248663.14316633646</v>
      </c>
      <c r="P108" s="7">
        <f>(Parameters!$D$15+Parameters!$D$17)*E108+Parameters!$D$18+Parameters!$C$6</f>
        <v>246094.16240473237</v>
      </c>
      <c r="Q108" s="7">
        <f>(Parameters!$D$15+Parameters!$D$17)*F108+Parameters!$D$18+Parameters!$C$6</f>
        <v>241841.59867615323</v>
      </c>
      <c r="R108" s="7">
        <f>(Parameters!$D$15+Parameters!$D$17)*G108+Parameters!$D$18+Parameters!$C$6</f>
        <v>252168.76262630385</v>
      </c>
      <c r="S108" s="7">
        <f>(Parameters!$D$15+Parameters!$D$17)*H108+Parameters!$D$18+Parameters!$C$6</f>
        <v>260298.52222046119</v>
      </c>
      <c r="T108" s="7">
        <f>(Parameters!$D$15+Parameters!$D$17)*I108+Parameters!$D$18+Parameters!$C$6</f>
        <v>254566.07397779636</v>
      </c>
      <c r="U108" s="7">
        <f>(Parameters!$D$15+Parameters!$D$17)*J108+Parameters!$D$18+Parameters!$C$6</f>
        <v>245148.504272736</v>
      </c>
      <c r="V108" s="7">
        <f>(Parameters!$D$15+Parameters!$D$17)*K108+Parameters!$D$18+Parameters!$C$6</f>
        <v>257426.6103099302</v>
      </c>
      <c r="W108" s="7">
        <f>(Parameters!$D$15+Parameters!$D$17)*L108+Parameters!$D$18+Parameters!$C$6</f>
        <v>258891.39201226115</v>
      </c>
      <c r="Y108" s="7">
        <f>C108*Parameters!$D$16</f>
        <v>266069.72393651807</v>
      </c>
      <c r="Z108" s="7">
        <f>D108*Parameters!$D$16</f>
        <v>289133.40214178449</v>
      </c>
      <c r="AA108" s="7">
        <f>E108*Parameters!$D$16</f>
        <v>283998.86592625844</v>
      </c>
      <c r="AB108" s="7">
        <f>F108*Parameters!$D$16</f>
        <v>275499.40855407156</v>
      </c>
      <c r="AC108" s="7">
        <f>G108*Parameters!$D$16</f>
        <v>296139.96690243931</v>
      </c>
      <c r="AD108" s="7">
        <f>H108*Parameters!$D$16</f>
        <v>312388.64641129511</v>
      </c>
      <c r="AE108" s="7">
        <f>I108*Parameters!$D$16</f>
        <v>300931.39319028903</v>
      </c>
      <c r="AF108" s="7">
        <f>J108*Parameters!$D$16</f>
        <v>282108.81053977506</v>
      </c>
      <c r="AG108" s="7">
        <f>K108*Parameters!$D$16</f>
        <v>306648.65180611383</v>
      </c>
      <c r="AH108" s="7">
        <f>L108*Parameters!$D$16</f>
        <v>309576.26216850593</v>
      </c>
      <c r="AJ108" s="6">
        <f t="shared" si="37"/>
        <v>100</v>
      </c>
      <c r="AK108" s="6">
        <f t="shared" si="40"/>
        <v>13946.112894230842</v>
      </c>
      <c r="AL108" s="6">
        <f t="shared" si="41"/>
        <v>40470.258975448029</v>
      </c>
      <c r="AM108" s="6">
        <f t="shared" si="42"/>
        <v>37904.703521526069</v>
      </c>
      <c r="AN108" s="6">
        <f t="shared" si="43"/>
        <v>33657.809877918335</v>
      </c>
      <c r="AO108" s="6">
        <f t="shared" si="44"/>
        <v>43971.204276135453</v>
      </c>
      <c r="AP108" s="6">
        <f t="shared" si="45"/>
        <v>52090.124190833914</v>
      </c>
      <c r="AQ108" s="6">
        <f t="shared" si="46"/>
        <v>46365.319212492672</v>
      </c>
      <c r="AR108" s="6">
        <f t="shared" si="47"/>
        <v>36960.306267039065</v>
      </c>
      <c r="AS108" s="6">
        <f t="shared" si="47"/>
        <v>49222.041496183636</v>
      </c>
      <c r="AT108" s="6">
        <f t="shared" si="47"/>
        <v>50684.870156244782</v>
      </c>
      <c r="AU108" s="6"/>
      <c r="AV108" s="6">
        <f t="shared" si="38"/>
        <v>100</v>
      </c>
      <c r="AW108" s="6">
        <f t="shared" si="39"/>
        <v>405273</v>
      </c>
      <c r="AY108" s="23"/>
    </row>
    <row r="109" spans="2:51" x14ac:dyDescent="0.35">
      <c r="AY109" s="23"/>
    </row>
    <row r="110" spans="2:51" x14ac:dyDescent="0.35">
      <c r="AY110" s="23"/>
    </row>
    <row r="111" spans="2:51" x14ac:dyDescent="0.35">
      <c r="AY111" s="23"/>
    </row>
    <row r="112" spans="2:51" x14ac:dyDescent="0.35">
      <c r="AY112" s="23"/>
    </row>
    <row r="113" spans="51:51" x14ac:dyDescent="0.35">
      <c r="AY113" s="23"/>
    </row>
  </sheetData>
  <sortState xmlns:xlrd2="http://schemas.microsoft.com/office/spreadsheetml/2017/richdata2" ref="AZ14:AZ113">
    <sortCondition ref="AZ14:AZ113"/>
  </sortState>
  <mergeCells count="4">
    <mergeCell ref="C7:L7"/>
    <mergeCell ref="N7:W7"/>
    <mergeCell ref="Y7:AH7"/>
    <mergeCell ref="AK7:AT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5" ma:contentTypeDescription="Create a new document." ma:contentTypeScope="" ma:versionID="46e73a2eeb8cfbd02193193184a03ab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2615f6a0244d0bb69e0985a1fdee062f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BCBE140A-2FC2-4EDB-9ACA-46FC46105E7E}"/>
</file>

<file path=customXml/itemProps2.xml><?xml version="1.0" encoding="utf-8"?>
<ds:datastoreItem xmlns:ds="http://schemas.openxmlformats.org/officeDocument/2006/customXml" ds:itemID="{62268FB8-3BFC-405D-8B3C-651E0814F1C6}"/>
</file>

<file path=customXml/itemProps3.xml><?xml version="1.0" encoding="utf-8"?>
<ds:datastoreItem xmlns:ds="http://schemas.openxmlformats.org/officeDocument/2006/customXml" ds:itemID="{C90479F8-4F32-41BF-8B0B-DDD79025536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Data</vt:lpstr>
      <vt:lpstr>Data checks</vt:lpstr>
      <vt:lpstr>Parameters</vt:lpstr>
      <vt:lpstr>GDP simulation</vt:lpstr>
      <vt:lpstr>Budget pizza per day</vt:lpstr>
      <vt:lpstr>Luxury pizza per day</vt:lpstr>
      <vt:lpstr>Budget Profit </vt:lpstr>
      <vt:lpstr>Luxury Profit</vt:lpstr>
      <vt:lpstr>Chart1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Havers</dc:creator>
  <cp:lastModifiedBy>Vickersmith, AJ (Birmingham)</cp:lastModifiedBy>
  <dcterms:created xsi:type="dcterms:W3CDTF">2020-05-03T19:56:36Z</dcterms:created>
  <dcterms:modified xsi:type="dcterms:W3CDTF">2021-12-01T15:52:53Z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700311-1b20-487f-9129-30717d50ca8e_Enabled">
    <vt:lpwstr>True</vt:lpwstr>
  </property>
  <property fmtid="{D5CDD505-2E9C-101B-9397-08002B2CF9AE}" pid="3" name="MSIP_Label_9c700311-1b20-487f-9129-30717d50ca8e_SiteId">
    <vt:lpwstr>76e3921f-489b-4b7e-9547-9ea297add9b5</vt:lpwstr>
  </property>
  <property fmtid="{D5CDD505-2E9C-101B-9397-08002B2CF9AE}" pid="4" name="MSIP_Label_9c700311-1b20-487f-9129-30717d50ca8e_Owner">
    <vt:lpwstr>aj.vickersmith@towerswatson.com</vt:lpwstr>
  </property>
  <property fmtid="{D5CDD505-2E9C-101B-9397-08002B2CF9AE}" pid="5" name="MSIP_Label_9c700311-1b20-487f-9129-30717d50ca8e_SetDate">
    <vt:lpwstr>2021-01-30T19:30:04.4187522Z</vt:lpwstr>
  </property>
  <property fmtid="{D5CDD505-2E9C-101B-9397-08002B2CF9AE}" pid="6" name="MSIP_Label_9c700311-1b20-487f-9129-30717d50ca8e_Name">
    <vt:lpwstr>Confidential</vt:lpwstr>
  </property>
  <property fmtid="{D5CDD505-2E9C-101B-9397-08002B2CF9AE}" pid="7" name="MSIP_Label_9c700311-1b20-487f-9129-30717d50ca8e_Application">
    <vt:lpwstr>Microsoft Azure Information Protection</vt:lpwstr>
  </property>
  <property fmtid="{D5CDD505-2E9C-101B-9397-08002B2CF9AE}" pid="8" name="MSIP_Label_9c700311-1b20-487f-9129-30717d50ca8e_ActionId">
    <vt:lpwstr>fe166af2-0f86-4221-b297-7d0dbe4530cb</vt:lpwstr>
  </property>
  <property fmtid="{D5CDD505-2E9C-101B-9397-08002B2CF9AE}" pid="9" name="MSIP_Label_9c700311-1b20-487f-9129-30717d50ca8e_Extended_MSFT_Method">
    <vt:lpwstr>Automatic</vt:lpwstr>
  </property>
  <property fmtid="{D5CDD505-2E9C-101B-9397-08002B2CF9AE}" pid="10" name="MSIP_Label_d347b247-e90e-43a3-9d7b-004f14ae6873_Enabled">
    <vt:lpwstr>True</vt:lpwstr>
  </property>
  <property fmtid="{D5CDD505-2E9C-101B-9397-08002B2CF9AE}" pid="11" name="MSIP_Label_d347b247-e90e-43a3-9d7b-004f14ae6873_SiteId">
    <vt:lpwstr>76e3921f-489b-4b7e-9547-9ea297add9b5</vt:lpwstr>
  </property>
  <property fmtid="{D5CDD505-2E9C-101B-9397-08002B2CF9AE}" pid="12" name="MSIP_Label_d347b247-e90e-43a3-9d7b-004f14ae6873_Owner">
    <vt:lpwstr>aj.vickersmith@towerswatson.com</vt:lpwstr>
  </property>
  <property fmtid="{D5CDD505-2E9C-101B-9397-08002B2CF9AE}" pid="13" name="MSIP_Label_d347b247-e90e-43a3-9d7b-004f14ae6873_SetDate">
    <vt:lpwstr>2021-01-30T19:30:04.4187522Z</vt:lpwstr>
  </property>
  <property fmtid="{D5CDD505-2E9C-101B-9397-08002B2CF9AE}" pid="14" name="MSIP_Label_d347b247-e90e-43a3-9d7b-004f14ae6873_Name">
    <vt:lpwstr>Anyone (No Protection)</vt:lpwstr>
  </property>
  <property fmtid="{D5CDD505-2E9C-101B-9397-08002B2CF9AE}" pid="15" name="MSIP_Label_d347b247-e90e-43a3-9d7b-004f14ae6873_Application">
    <vt:lpwstr>Microsoft Azure Information Protection</vt:lpwstr>
  </property>
  <property fmtid="{D5CDD505-2E9C-101B-9397-08002B2CF9AE}" pid="16" name="MSIP_Label_d347b247-e90e-43a3-9d7b-004f14ae6873_ActionId">
    <vt:lpwstr>fe166af2-0f86-4221-b297-7d0dbe4530cb</vt:lpwstr>
  </property>
  <property fmtid="{D5CDD505-2E9C-101B-9397-08002B2CF9AE}" pid="17" name="MSIP_Label_d347b247-e90e-43a3-9d7b-004f14ae6873_Parent">
    <vt:lpwstr>9c700311-1b20-487f-9129-30717d50ca8e</vt:lpwstr>
  </property>
  <property fmtid="{D5CDD505-2E9C-101B-9397-08002B2CF9AE}" pid="18" name="MSIP_Label_d347b247-e90e-43a3-9d7b-004f14ae6873_Extended_MSFT_Method">
    <vt:lpwstr>Automatic</vt:lpwstr>
  </property>
  <property fmtid="{D5CDD505-2E9C-101B-9397-08002B2CF9AE}" pid="19" name="Sensitivity">
    <vt:lpwstr>Confidential Anyone (No Protection)</vt:lpwstr>
  </property>
  <property fmtid="{D5CDD505-2E9C-101B-9397-08002B2CF9AE}" pid="20" name="ContentTypeId">
    <vt:lpwstr>0x010100BDC43C60E4A30943911717CC463D6A41</vt:lpwstr>
  </property>
</Properties>
</file>